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Luiz\Telhado Galpão\Licitação Telhado\"/>
    </mc:Choice>
  </mc:AlternateContent>
  <xr:revisionPtr revIDLastSave="0" documentId="13_ncr:1_{9240953C-4A67-4E2A-B235-44006C1436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SONERADO" sheetId="1" r:id="rId1"/>
    <sheet name="Não DESONERADO" sheetId="3" r:id="rId2"/>
  </sheets>
  <definedNames>
    <definedName name="_xlnm.Print_Area" localSheetId="0">DESONERADO!$C$1:$L$60</definedName>
    <definedName name="_xlnm.Print_Area" localSheetId="1">'Não DESONERADO'!$C$1:$L$57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  <c r="K9" i="1"/>
  <c r="K8" i="1"/>
  <c r="K24" i="1"/>
  <c r="K19" i="1"/>
  <c r="K13" i="1"/>
  <c r="G9" i="1"/>
  <c r="H9" i="1"/>
  <c r="G10" i="1"/>
  <c r="I10" i="1"/>
  <c r="H10" i="1"/>
  <c r="J10" i="1"/>
  <c r="K10" i="1"/>
  <c r="G11" i="1"/>
  <c r="I11" i="1"/>
  <c r="H11" i="1"/>
  <c r="J11" i="1"/>
  <c r="K11" i="1"/>
  <c r="G12" i="1"/>
  <c r="I12" i="1"/>
  <c r="H12" i="1"/>
  <c r="J12" i="1"/>
  <c r="K12" i="1"/>
  <c r="G14" i="1"/>
  <c r="I14" i="1"/>
  <c r="H14" i="1"/>
  <c r="J14" i="1"/>
  <c r="K14" i="1"/>
  <c r="G15" i="1"/>
  <c r="I15" i="1"/>
  <c r="H15" i="1"/>
  <c r="J15" i="1"/>
  <c r="K15" i="1"/>
  <c r="G16" i="1"/>
  <c r="I16" i="1"/>
  <c r="H16" i="1"/>
  <c r="J16" i="1"/>
  <c r="K16" i="1"/>
  <c r="G17" i="1"/>
  <c r="I17" i="1"/>
  <c r="H17" i="1"/>
  <c r="J17" i="1"/>
  <c r="K17" i="1"/>
  <c r="G18" i="1"/>
  <c r="I18" i="1"/>
  <c r="H18" i="1"/>
  <c r="J18" i="1"/>
  <c r="K18" i="1"/>
  <c r="G22" i="1"/>
  <c r="I22" i="1"/>
  <c r="H22" i="1"/>
  <c r="J22" i="1"/>
  <c r="K22" i="1"/>
  <c r="G20" i="1"/>
  <c r="I20" i="1"/>
  <c r="H20" i="1"/>
  <c r="J20" i="1"/>
  <c r="K20" i="1"/>
  <c r="G21" i="1"/>
  <c r="I21" i="1"/>
  <c r="H21" i="1"/>
  <c r="J21" i="1"/>
  <c r="K21" i="1"/>
  <c r="G23" i="1"/>
  <c r="I23" i="1"/>
  <c r="H23" i="1"/>
  <c r="J23" i="1"/>
  <c r="K23" i="1"/>
  <c r="K17" i="3"/>
  <c r="H20" i="3"/>
  <c r="J20" i="3"/>
  <c r="G20" i="3"/>
  <c r="H19" i="3"/>
  <c r="J19" i="3"/>
  <c r="G19" i="3"/>
  <c r="I19" i="3"/>
  <c r="H18" i="3"/>
  <c r="G18" i="3"/>
  <c r="I18" i="3"/>
  <c r="H16" i="3"/>
  <c r="J16" i="3"/>
  <c r="G16" i="3"/>
  <c r="H15" i="3"/>
  <c r="G15" i="3"/>
  <c r="H14" i="3"/>
  <c r="G14" i="3"/>
  <c r="H13" i="3"/>
  <c r="G13" i="3"/>
  <c r="H11" i="3"/>
  <c r="G11" i="3"/>
  <c r="I11" i="3"/>
  <c r="H10" i="3"/>
  <c r="J10" i="3"/>
  <c r="G10" i="3"/>
  <c r="H9" i="3"/>
  <c r="G9" i="3"/>
  <c r="I20" i="3"/>
  <c r="J18" i="3"/>
  <c r="J15" i="3"/>
  <c r="I14" i="3"/>
  <c r="J13" i="3"/>
  <c r="J11" i="3"/>
  <c r="I9" i="3"/>
  <c r="I16" i="3"/>
  <c r="I15" i="3"/>
  <c r="J14" i="3"/>
  <c r="I13" i="3"/>
  <c r="I10" i="3"/>
  <c r="J9" i="3"/>
  <c r="K20" i="3"/>
  <c r="K15" i="3"/>
  <c r="K19" i="3"/>
  <c r="K18" i="3"/>
  <c r="K16" i="3"/>
  <c r="K14" i="3"/>
  <c r="K13" i="3"/>
  <c r="K11" i="3"/>
  <c r="K9" i="3"/>
  <c r="K10" i="3"/>
  <c r="K8" i="3"/>
  <c r="K12" i="3"/>
  <c r="K21" i="3"/>
</calcChain>
</file>

<file path=xl/sharedStrings.xml><?xml version="1.0" encoding="utf-8"?>
<sst xmlns="http://schemas.openxmlformats.org/spreadsheetml/2006/main" count="151" uniqueCount="61">
  <si>
    <t>Item</t>
  </si>
  <si>
    <t>Unidade</t>
  </si>
  <si>
    <t>1.1</t>
  </si>
  <si>
    <t>2.1</t>
  </si>
  <si>
    <t>3.1</t>
  </si>
  <si>
    <t>3.2</t>
  </si>
  <si>
    <t>SERVIÇO</t>
  </si>
  <si>
    <t>REMOÇÃO DE TESOURAS DE MADEIRA, COM VÃO MAIOR OU IGUAL A 8M, DE FORMA MANUAL, SEM REAPROVEITAMENTO. AF_12/2017</t>
  </si>
  <si>
    <t>1.2</t>
  </si>
  <si>
    <t>REMOÇÃO DE TELHAS, DE FIBROCIMENTO, METÁLICA E CERÂMICA, DE FORMA MANUAL, SEM REAPROVEITAMENTO. AF_12/2017</t>
  </si>
  <si>
    <t>m²</t>
  </si>
  <si>
    <t>FABRICAÇÃO E INSTALAÇÃO DE TESOURA INTEIRA EM AÇO, VÃO DE 12 M, PARA TELHA ONDULADA DE FIBROCIMENTO, METÁLICA, PLÁSTICA OU TERMOACÚSTICA, INCLUSO IÇAMENTO. AF_12/2015</t>
  </si>
  <si>
    <t>sinapi</t>
  </si>
  <si>
    <t>COBERTURA</t>
  </si>
  <si>
    <t>TELHAMENTO COM TELHA DE AÇO/ALUMÍNIO E = 0,5 MM, COM ATÉ 2 ÁGUAS, INCLUSO IÇAMENTO. AF_07/2019</t>
  </si>
  <si>
    <t>REMOÇÃO ESTRUTURA DO TELHADO</t>
  </si>
  <si>
    <t>Código</t>
  </si>
  <si>
    <t>PLANILHA DE ORÇAMENTO - REFORMA DO TELHADO DO GALPÃO DA PREFEITURA DE TUCUNDUVA/RS</t>
  </si>
  <si>
    <t>REMOÇÃO DE TRAMA DE MADEIRA PARA COBERTURA, DE FORMA MANUAL, SEM REAPROVEITAMENTO. AF_12/2017</t>
  </si>
  <si>
    <t>TRAMA DE AÇO COMPOSTA POR TERÇAS PARA TELHADOS DE ATÉ 2 ÁGUAS PARA TELHA ONDULADA DE FIBROCIMENTO, METÁLICA, PLÁSTICA OU TERMOACÚSTICA, INCLUSO TRANSPORTE VERTICAL. AF_07/2019</t>
  </si>
  <si>
    <t>2.2</t>
  </si>
  <si>
    <t>2.3</t>
  </si>
  <si>
    <t>PERFIL "U" ENRIJECIDO DE ACO GALVANIZADO, DOBRADO, 150 X 60 X 20 MM</t>
  </si>
  <si>
    <t>kg</t>
  </si>
  <si>
    <t>PARAFUSO, COMUM, ASTM A307, SEXTAVADO, DIAMETRO 1/2" (12,7 MM), COMPRIMENTO 1" (25,4 MM)</t>
  </si>
  <si>
    <t>cento</t>
  </si>
  <si>
    <t>ESTRUTURA (TESOURAS, TRAMA e CONTRAVENTAMENTOS)</t>
  </si>
  <si>
    <t>2.4</t>
  </si>
  <si>
    <t>CALHA QUADRADA DE CHAPA DE ACO GALVANIZADA NUM 24, CORTE 50 CM</t>
  </si>
  <si>
    <t>m</t>
  </si>
  <si>
    <t>1.3</t>
  </si>
  <si>
    <t>Refer.</t>
  </si>
  <si>
    <t>unid</t>
  </si>
  <si>
    <t>TOTAL DO ORÇAMENTO</t>
  </si>
  <si>
    <t>Reforma do Telhado do Galpão da Prefeitura</t>
  </si>
  <si>
    <t>Obra:</t>
  </si>
  <si>
    <t>Local:</t>
  </si>
  <si>
    <t>Tucunduva / RS</t>
  </si>
  <si>
    <t>Data:</t>
  </si>
  <si>
    <t>PREFEITURA MUNICIPAL DE TUCUNDUVA</t>
  </si>
  <si>
    <t>Agosto de 2021</t>
  </si>
  <si>
    <t>BDI:</t>
  </si>
  <si>
    <t>Quantidade</t>
  </si>
  <si>
    <t>PR.UNIT.(R$)</t>
  </si>
  <si>
    <t>Material</t>
  </si>
  <si>
    <t>Mão de obra</t>
  </si>
  <si>
    <t>PR.TOTAL (R$)</t>
  </si>
  <si>
    <t xml:space="preserve">Preço Total </t>
  </si>
  <si>
    <t>Des</t>
  </si>
  <si>
    <t>Não Des</t>
  </si>
  <si>
    <t>3.3</t>
  </si>
  <si>
    <t>RUFO INTERNO/EXTERNO DE CHAPA DE ACO GALVANIZADA NUM 24, CORTE 25 CM</t>
  </si>
  <si>
    <t>DESONERADO 27,25%</t>
  </si>
  <si>
    <t>NÃO DESONERADO 27,25%</t>
  </si>
  <si>
    <t>1.4</t>
  </si>
  <si>
    <t>100747</t>
  </si>
  <si>
    <t>PINTURA COM TINTA ALQUÍDICA DE ACABAMENTO (ESMALTE SINTÉTICO FOSCO) PULVERIZADA SOBRE PERFIL METÁLICO EXECUTADO EM FÁBRICA (POR DEMÃO). AF_01/2020_P</t>
  </si>
  <si>
    <t>2.5</t>
  </si>
  <si>
    <t>TUBO PVC, SÉRIE R, ÁGUA PLUVIAL, DN 100 MM, FORNECIDO E INSTALADO EM CONDUTORES VERTICAIS DE ÁGUAS PLUVIAIS. AF_12/2014</t>
  </si>
  <si>
    <t>3.4</t>
  </si>
  <si>
    <t xml:space="preserve">PLACA DE OBRA (PARA CONSTRUCAO CIVIL) EM CHAPA GALVANIZADA *N. 22*, ADESIVADA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</si>
</sst>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$&quot;#,##0;[Red]\-&quot;R$&quot;#,##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  <numFmt numFmtId="167" formatCode="&quot;R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166" fontId="2" fillId="0" borderId="0" xfId="1" applyNumberFormat="1" applyFont="1" applyFill="1" applyBorder="1" applyAlignment="1">
      <alignment horizontal="center" wrapText="1"/>
    </xf>
    <xf numFmtId="164" fontId="2" fillId="0" borderId="0" xfId="1" applyFont="1" applyFill="1" applyBorder="1" applyAlignment="1">
      <alignment horizontal="center" wrapText="1"/>
    </xf>
    <xf numFmtId="10" fontId="2" fillId="0" borderId="0" xfId="2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justify" vertical="top" wrapText="1"/>
    </xf>
    <xf numFmtId="165" fontId="5" fillId="0" borderId="0" xfId="0" applyNumberFormat="1" applyFont="1" applyFill="1" applyBorder="1" applyAlignment="1">
      <alignment horizontal="right" wrapText="1"/>
    </xf>
    <xf numFmtId="0" fontId="6" fillId="0" borderId="0" xfId="0" quotePrefix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justify" vertical="top" wrapText="1"/>
    </xf>
    <xf numFmtId="165" fontId="2" fillId="0" borderId="0" xfId="0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/>
    <xf numFmtId="0" fontId="7" fillId="4" borderId="2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3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167" fontId="6" fillId="0" borderId="2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 wrapText="1"/>
    </xf>
    <xf numFmtId="0" fontId="15" fillId="3" borderId="0" xfId="0" applyFont="1" applyFill="1" applyBorder="1"/>
    <xf numFmtId="44" fontId="6" fillId="0" borderId="0" xfId="0" applyNumberFormat="1" applyFont="1" applyFill="1" applyBorder="1" applyAlignment="1">
      <alignment vertical="top" wrapText="1"/>
    </xf>
    <xf numFmtId="167" fontId="6" fillId="4" borderId="2" xfId="0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6" fillId="4" borderId="2" xfId="1" applyNumberFormat="1" applyFont="1" applyFill="1" applyBorder="1" applyAlignment="1">
      <alignment horizontal="center" vertical="center" wrapText="1"/>
    </xf>
    <xf numFmtId="0" fontId="15" fillId="3" borderId="2" xfId="0" applyFont="1" applyFill="1" applyBorder="1"/>
    <xf numFmtId="0" fontId="9" fillId="4" borderId="9" xfId="0" applyFont="1" applyFill="1" applyBorder="1" applyAlignment="1">
      <alignment horizontal="center" vertical="center"/>
    </xf>
    <xf numFmtId="167" fontId="5" fillId="4" borderId="10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67" fontId="6" fillId="0" borderId="10" xfId="0" applyNumberFormat="1" applyFont="1" applyBorder="1" applyAlignment="1">
      <alignment horizontal="center" vertical="center" wrapText="1"/>
    </xf>
    <xf numFmtId="167" fontId="6" fillId="0" borderId="10" xfId="0" applyNumberFormat="1" applyFont="1" applyFill="1" applyBorder="1" applyAlignment="1">
      <alignment horizontal="center" vertical="center" wrapText="1"/>
    </xf>
    <xf numFmtId="167" fontId="5" fillId="5" borderId="13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Border="1" applyAlignment="1">
      <alignment horizontal="center" vertical="center" wrapText="1"/>
    </xf>
    <xf numFmtId="167" fontId="6" fillId="0" borderId="14" xfId="0" applyNumberFormat="1" applyFont="1" applyFill="1" applyBorder="1" applyAlignment="1">
      <alignment horizontal="center" vertical="center" wrapText="1"/>
    </xf>
    <xf numFmtId="167" fontId="6" fillId="0" borderId="0" xfId="1" applyNumberFormat="1" applyFont="1" applyFill="1" applyBorder="1" applyAlignment="1">
      <alignment horizontal="right" vertical="center" wrapText="1"/>
    </xf>
    <xf numFmtId="167" fontId="5" fillId="4" borderId="2" xfId="0" applyNumberFormat="1" applyFont="1" applyFill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167" fontId="6" fillId="0" borderId="2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/>
    </xf>
    <xf numFmtId="0" fontId="16" fillId="0" borderId="0" xfId="0" applyFont="1" applyBorder="1" applyAlignment="1">
      <alignment wrapText="1"/>
    </xf>
    <xf numFmtId="167" fontId="6" fillId="0" borderId="5" xfId="0" applyNumberFormat="1" applyFont="1" applyFill="1" applyBorder="1" applyAlignment="1">
      <alignment horizontal="center" vertical="center" wrapText="1"/>
    </xf>
    <xf numFmtId="167" fontId="5" fillId="5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0" fontId="15" fillId="3" borderId="10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6" fontId="12" fillId="0" borderId="5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/>
    </xf>
  </cellXfs>
  <cellStyles count="7">
    <cellStyle name="Moeda" xfId="1" builtinId="4"/>
    <cellStyle name="Normal" xfId="0" builtinId="0"/>
    <cellStyle name="Normal 2" xfId="4" xr:uid="{E407CDCA-7D72-4D04-B817-A265EC80461F}"/>
    <cellStyle name="Normal 2 2" xfId="5" xr:uid="{D9497B8D-228B-4F48-9689-EBCA5371B6CC}"/>
    <cellStyle name="Normal 3" xfId="3" xr:uid="{0D391AAB-2A49-42D4-AC0E-E15F06BA8074}"/>
    <cellStyle name="Porcentagem" xfId="2" builtinId="5"/>
    <cellStyle name="Vírgula 2" xfId="6" xr:uid="{122F12C9-A20F-4571-B829-195EF778B52C}"/>
  </cellStyles>
  <dxfs count="0"/>
  <tableStyles count="0" defaultTableStyle="TableStyleMedium2" defaultPivotStyle="PivotStyleLight16"/>
  <colors>
    <mruColors>
      <color rgb="FFCCFFCC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sp macro="" textlink="">
      <xdr:nvSp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sp macro="" textlink="">
      <xdr:nvSpPr>
        <xdr:cNvPr id="4" name="Picture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5" name="Pictur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sp macro="" textlink="">
      <xdr:nvSpPr>
        <xdr:cNvPr id="6" name="Picture 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7" name="Picture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sp macro="" textlink="">
      <xdr:nvSp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sp macro="" textlink="">
      <xdr:nvSpPr>
        <xdr:cNvPr id="10" name="Picture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11" name="Pictur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sp macro="" textlink="">
      <xdr:nvSp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sp macro="" textlink="">
      <xdr:nvSpPr>
        <xdr:cNvPr id="14" name="Picture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15" name="Picture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sp macro="" textlink="">
      <xdr:nvSpPr>
        <xdr:cNvPr id="16" name="Picture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17" name="Picture 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sp macro="" textlink="">
      <xdr:nvSpPr>
        <xdr:cNvPr id="18" name="Picture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19" name="Picture 2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20" name="Picture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21" name="Pictur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22" name="Picture 2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23" name="Picture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24" name="Pictur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25" name="Picture 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26" name="Picture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27" name="Pictur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9525</xdr:colOff>
      <xdr:row>12</xdr:row>
      <xdr:rowOff>9525</xdr:rowOff>
    </xdr:to>
    <xdr:sp macro="" textlink="">
      <xdr:nvSpPr>
        <xdr:cNvPr id="28" name="Picture 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sp macro="" textlink="">
      <xdr:nvSpPr>
        <xdr:cNvPr id="29" name="Picture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sp macro="" textlink="">
      <xdr:nvSpPr>
        <xdr:cNvPr id="30" name="Picture 1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sp macro="" textlink="">
      <xdr:nvSpPr>
        <xdr:cNvPr id="31" name="Picture 1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sp macro="" textlink="">
      <xdr:nvSpPr>
        <xdr:cNvPr id="32" name="Picture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sp macro="" textlink="">
      <xdr:nvSpPr>
        <xdr:cNvPr id="33" name="Picture 1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sp macro="" textlink="">
      <xdr:nvSpPr>
        <xdr:cNvPr id="34" name="Picture 1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sp macro="" textlink="">
      <xdr:nvSpPr>
        <xdr:cNvPr id="35" name="Picture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sp macro="" textlink="">
      <xdr:nvSpPr>
        <xdr:cNvPr id="36" name="Picture 1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sp macro="" textlink="">
      <xdr:nvSpPr>
        <xdr:cNvPr id="37" name="Picture 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38" name="Picture 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39" name="Picture 1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0" name="Picture 1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1" name="Picture 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2" name="Picture 1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3" name="Picture 1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4" name="Picture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5" name="Picture 1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6" name="Picture 1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7" name="Picture 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8" name="Picture 1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49" name="Picture 1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50" name="Picture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51" name="Picture 1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52" name="Picture 1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53" name="Picture 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54" name="Picture 1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9525</xdr:colOff>
      <xdr:row>45</xdr:row>
      <xdr:rowOff>9525</xdr:rowOff>
    </xdr:to>
    <xdr:sp macro="" textlink="">
      <xdr:nvSpPr>
        <xdr:cNvPr id="55" name="Picture 1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2" name="Picture 7">
          <a:extLst>
            <a:ext uri="{FF2B5EF4-FFF2-40B4-BE49-F238E27FC236}">
              <a16:creationId xmlns:a16="http://schemas.microsoft.com/office/drawing/2014/main" id="{07794D4D-673F-4C92-BE6C-A4276F86AABE}"/>
            </a:ext>
          </a:extLst>
        </xdr:cNvPr>
        <xdr:cNvSpPr>
          <a:spLocks noChangeAspect="1" noChangeArrowheads="1"/>
        </xdr:cNvSpPr>
      </xdr:nvSpPr>
      <xdr:spPr bwMode="auto">
        <a:xfrm>
          <a:off x="161925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3" name="Picture 8">
          <a:extLst>
            <a:ext uri="{FF2B5EF4-FFF2-40B4-BE49-F238E27FC236}">
              <a16:creationId xmlns:a16="http://schemas.microsoft.com/office/drawing/2014/main" id="{6654442B-DB41-408C-BFE7-4E3F21A4C674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4" name="Picture 13">
          <a:extLst>
            <a:ext uri="{FF2B5EF4-FFF2-40B4-BE49-F238E27FC236}">
              <a16:creationId xmlns:a16="http://schemas.microsoft.com/office/drawing/2014/main" id="{9FA8347E-1D6D-4111-957D-D17405234F0D}"/>
            </a:ext>
          </a:extLst>
        </xdr:cNvPr>
        <xdr:cNvSpPr>
          <a:spLocks noChangeAspect="1" noChangeArrowheads="1"/>
        </xdr:cNvSpPr>
      </xdr:nvSpPr>
      <xdr:spPr bwMode="auto">
        <a:xfrm>
          <a:off x="161925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5" name="Picture 14">
          <a:extLst>
            <a:ext uri="{FF2B5EF4-FFF2-40B4-BE49-F238E27FC236}">
              <a16:creationId xmlns:a16="http://schemas.microsoft.com/office/drawing/2014/main" id="{D856AE33-1D44-483B-AE72-184EABAD7DDB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6" name="Picture 19">
          <a:extLst>
            <a:ext uri="{FF2B5EF4-FFF2-40B4-BE49-F238E27FC236}">
              <a16:creationId xmlns:a16="http://schemas.microsoft.com/office/drawing/2014/main" id="{14CC7DDE-9D45-4E18-942A-CD1BDBD83AAC}"/>
            </a:ext>
          </a:extLst>
        </xdr:cNvPr>
        <xdr:cNvSpPr>
          <a:spLocks noChangeAspect="1" noChangeArrowheads="1"/>
        </xdr:cNvSpPr>
      </xdr:nvSpPr>
      <xdr:spPr bwMode="auto">
        <a:xfrm>
          <a:off x="161925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7" name="Picture 20">
          <a:extLst>
            <a:ext uri="{FF2B5EF4-FFF2-40B4-BE49-F238E27FC236}">
              <a16:creationId xmlns:a16="http://schemas.microsoft.com/office/drawing/2014/main" id="{F6145D38-3374-449B-970D-E777307795A9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8" name="Picture 7">
          <a:extLst>
            <a:ext uri="{FF2B5EF4-FFF2-40B4-BE49-F238E27FC236}">
              <a16:creationId xmlns:a16="http://schemas.microsoft.com/office/drawing/2014/main" id="{392C9364-01A3-41E6-95F2-EBDF33867D81}"/>
            </a:ext>
          </a:extLst>
        </xdr:cNvPr>
        <xdr:cNvSpPr>
          <a:spLocks noChangeAspect="1" noChangeArrowheads="1"/>
        </xdr:cNvSpPr>
      </xdr:nvSpPr>
      <xdr:spPr bwMode="auto">
        <a:xfrm>
          <a:off x="161925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9" name="Picture 8">
          <a:extLst>
            <a:ext uri="{FF2B5EF4-FFF2-40B4-BE49-F238E27FC236}">
              <a16:creationId xmlns:a16="http://schemas.microsoft.com/office/drawing/2014/main" id="{D4F972F9-F88A-4BBB-8664-8734DDC8961B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10" name="Picture 13">
          <a:extLst>
            <a:ext uri="{FF2B5EF4-FFF2-40B4-BE49-F238E27FC236}">
              <a16:creationId xmlns:a16="http://schemas.microsoft.com/office/drawing/2014/main" id="{3C9E7A46-4F75-41DB-BC40-BFC267A9464B}"/>
            </a:ext>
          </a:extLst>
        </xdr:cNvPr>
        <xdr:cNvSpPr>
          <a:spLocks noChangeAspect="1" noChangeArrowheads="1"/>
        </xdr:cNvSpPr>
      </xdr:nvSpPr>
      <xdr:spPr bwMode="auto">
        <a:xfrm>
          <a:off x="161925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11" name="Picture 14">
          <a:extLst>
            <a:ext uri="{FF2B5EF4-FFF2-40B4-BE49-F238E27FC236}">
              <a16:creationId xmlns:a16="http://schemas.microsoft.com/office/drawing/2014/main" id="{CB10F69F-97AD-4ADB-9834-3FC6842D7F69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12" name="Picture 19">
          <a:extLst>
            <a:ext uri="{FF2B5EF4-FFF2-40B4-BE49-F238E27FC236}">
              <a16:creationId xmlns:a16="http://schemas.microsoft.com/office/drawing/2014/main" id="{1887E362-698D-4519-9AFA-8FDA8B3D19E5}"/>
            </a:ext>
          </a:extLst>
        </xdr:cNvPr>
        <xdr:cNvSpPr>
          <a:spLocks noChangeAspect="1" noChangeArrowheads="1"/>
        </xdr:cNvSpPr>
      </xdr:nvSpPr>
      <xdr:spPr bwMode="auto">
        <a:xfrm>
          <a:off x="161925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13" name="Picture 20">
          <a:extLst>
            <a:ext uri="{FF2B5EF4-FFF2-40B4-BE49-F238E27FC236}">
              <a16:creationId xmlns:a16="http://schemas.microsoft.com/office/drawing/2014/main" id="{60D815F7-C781-4D10-9873-BBFC317A8559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14" name="Picture 7">
          <a:extLst>
            <a:ext uri="{FF2B5EF4-FFF2-40B4-BE49-F238E27FC236}">
              <a16:creationId xmlns:a16="http://schemas.microsoft.com/office/drawing/2014/main" id="{67EB0DEE-BC61-46A3-B7CD-321B9D942B9D}"/>
            </a:ext>
          </a:extLst>
        </xdr:cNvPr>
        <xdr:cNvSpPr>
          <a:spLocks noChangeAspect="1" noChangeArrowheads="1"/>
        </xdr:cNvSpPr>
      </xdr:nvSpPr>
      <xdr:spPr bwMode="auto">
        <a:xfrm>
          <a:off x="161925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15" name="Picture 8">
          <a:extLst>
            <a:ext uri="{FF2B5EF4-FFF2-40B4-BE49-F238E27FC236}">
              <a16:creationId xmlns:a16="http://schemas.microsoft.com/office/drawing/2014/main" id="{5243AE88-B4F6-4914-BB7D-B249C24A9E54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16" name="Picture 13">
          <a:extLst>
            <a:ext uri="{FF2B5EF4-FFF2-40B4-BE49-F238E27FC236}">
              <a16:creationId xmlns:a16="http://schemas.microsoft.com/office/drawing/2014/main" id="{136FB62D-403B-47FB-BA4A-FBB4905295F8}"/>
            </a:ext>
          </a:extLst>
        </xdr:cNvPr>
        <xdr:cNvSpPr>
          <a:spLocks noChangeAspect="1" noChangeArrowheads="1"/>
        </xdr:cNvSpPr>
      </xdr:nvSpPr>
      <xdr:spPr bwMode="auto">
        <a:xfrm>
          <a:off x="161925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17" name="Picture 14">
          <a:extLst>
            <a:ext uri="{FF2B5EF4-FFF2-40B4-BE49-F238E27FC236}">
              <a16:creationId xmlns:a16="http://schemas.microsoft.com/office/drawing/2014/main" id="{9D888AD4-896A-4C21-BF46-BCE7E5077995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9525</xdr:colOff>
      <xdr:row>11</xdr:row>
      <xdr:rowOff>9525</xdr:rowOff>
    </xdr:to>
    <xdr:sp macro="" textlink="">
      <xdr:nvSpPr>
        <xdr:cNvPr id="18" name="Picture 19">
          <a:extLst>
            <a:ext uri="{FF2B5EF4-FFF2-40B4-BE49-F238E27FC236}">
              <a16:creationId xmlns:a16="http://schemas.microsoft.com/office/drawing/2014/main" id="{2D7BED58-8D91-45E2-BCCD-078675937E6B}"/>
            </a:ext>
          </a:extLst>
        </xdr:cNvPr>
        <xdr:cNvSpPr>
          <a:spLocks noChangeAspect="1" noChangeArrowheads="1"/>
        </xdr:cNvSpPr>
      </xdr:nvSpPr>
      <xdr:spPr bwMode="auto">
        <a:xfrm>
          <a:off x="161925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19" name="Picture 20">
          <a:extLst>
            <a:ext uri="{FF2B5EF4-FFF2-40B4-BE49-F238E27FC236}">
              <a16:creationId xmlns:a16="http://schemas.microsoft.com/office/drawing/2014/main" id="{4AB32BE1-CC1E-405F-BB39-7AC931A384D9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20" name="Picture 8">
          <a:extLst>
            <a:ext uri="{FF2B5EF4-FFF2-40B4-BE49-F238E27FC236}">
              <a16:creationId xmlns:a16="http://schemas.microsoft.com/office/drawing/2014/main" id="{37C22A0A-9D5E-4C6D-8C04-3A859ABE0ED9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21" name="Picture 14">
          <a:extLst>
            <a:ext uri="{FF2B5EF4-FFF2-40B4-BE49-F238E27FC236}">
              <a16:creationId xmlns:a16="http://schemas.microsoft.com/office/drawing/2014/main" id="{651E6D22-7418-472E-BC4E-79B880DD2525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22" name="Picture 20">
          <a:extLst>
            <a:ext uri="{FF2B5EF4-FFF2-40B4-BE49-F238E27FC236}">
              <a16:creationId xmlns:a16="http://schemas.microsoft.com/office/drawing/2014/main" id="{A4D70FA6-2D15-4039-9768-EDBA037E8972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23" name="Picture 8">
          <a:extLst>
            <a:ext uri="{FF2B5EF4-FFF2-40B4-BE49-F238E27FC236}">
              <a16:creationId xmlns:a16="http://schemas.microsoft.com/office/drawing/2014/main" id="{76417398-3444-4FDC-8DE8-7809AD8E3580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24" name="Picture 14">
          <a:extLst>
            <a:ext uri="{FF2B5EF4-FFF2-40B4-BE49-F238E27FC236}">
              <a16:creationId xmlns:a16="http://schemas.microsoft.com/office/drawing/2014/main" id="{AF249041-04B0-4BFB-94BB-E6EC15C5158B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25" name="Picture 20">
          <a:extLst>
            <a:ext uri="{FF2B5EF4-FFF2-40B4-BE49-F238E27FC236}">
              <a16:creationId xmlns:a16="http://schemas.microsoft.com/office/drawing/2014/main" id="{32B29C34-AA1C-4F67-B3F8-9DF462167EB7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26" name="Picture 8">
          <a:extLst>
            <a:ext uri="{FF2B5EF4-FFF2-40B4-BE49-F238E27FC236}">
              <a16:creationId xmlns:a16="http://schemas.microsoft.com/office/drawing/2014/main" id="{582485CD-4284-4BB4-892E-810E1CB66A0E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27" name="Picture 14">
          <a:extLst>
            <a:ext uri="{FF2B5EF4-FFF2-40B4-BE49-F238E27FC236}">
              <a16:creationId xmlns:a16="http://schemas.microsoft.com/office/drawing/2014/main" id="{D353E419-4633-45E4-9BF0-7F44F024DA5D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9525</xdr:colOff>
      <xdr:row>11</xdr:row>
      <xdr:rowOff>9525</xdr:rowOff>
    </xdr:to>
    <xdr:sp macro="" textlink="">
      <xdr:nvSpPr>
        <xdr:cNvPr id="28" name="Picture 20">
          <a:extLst>
            <a:ext uri="{FF2B5EF4-FFF2-40B4-BE49-F238E27FC236}">
              <a16:creationId xmlns:a16="http://schemas.microsoft.com/office/drawing/2014/main" id="{523DE010-58A7-427B-B761-53CEC01E79AD}"/>
            </a:ext>
          </a:extLst>
        </xdr:cNvPr>
        <xdr:cNvSpPr>
          <a:spLocks noChangeAspect="1" noChangeArrowheads="1"/>
        </xdr:cNvSpPr>
      </xdr:nvSpPr>
      <xdr:spPr bwMode="auto">
        <a:xfrm>
          <a:off x="10706100" y="27813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sp macro="" textlink="">
      <xdr:nvSpPr>
        <xdr:cNvPr id="29" name="Picture 7">
          <a:extLst>
            <a:ext uri="{FF2B5EF4-FFF2-40B4-BE49-F238E27FC236}">
              <a16:creationId xmlns:a16="http://schemas.microsoft.com/office/drawing/2014/main" id="{6AB49713-8F17-4A8C-8E85-9212E7289850}"/>
            </a:ext>
          </a:extLst>
        </xdr:cNvPr>
        <xdr:cNvSpPr>
          <a:spLocks noChangeAspect="1" noChangeArrowheads="1"/>
        </xdr:cNvSpPr>
      </xdr:nvSpPr>
      <xdr:spPr bwMode="auto">
        <a:xfrm>
          <a:off x="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sp macro="" textlink="">
      <xdr:nvSpPr>
        <xdr:cNvPr id="30" name="Picture 13">
          <a:extLst>
            <a:ext uri="{FF2B5EF4-FFF2-40B4-BE49-F238E27FC236}">
              <a16:creationId xmlns:a16="http://schemas.microsoft.com/office/drawing/2014/main" id="{E30B63A6-1584-4DAA-8A72-B9F78FD20804}"/>
            </a:ext>
          </a:extLst>
        </xdr:cNvPr>
        <xdr:cNvSpPr>
          <a:spLocks noChangeAspect="1" noChangeArrowheads="1"/>
        </xdr:cNvSpPr>
      </xdr:nvSpPr>
      <xdr:spPr bwMode="auto">
        <a:xfrm>
          <a:off x="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sp macro="" textlink="">
      <xdr:nvSpPr>
        <xdr:cNvPr id="31" name="Picture 19">
          <a:extLst>
            <a:ext uri="{FF2B5EF4-FFF2-40B4-BE49-F238E27FC236}">
              <a16:creationId xmlns:a16="http://schemas.microsoft.com/office/drawing/2014/main" id="{41FD9FFA-0800-4B13-9DB7-432DBA4488BD}"/>
            </a:ext>
          </a:extLst>
        </xdr:cNvPr>
        <xdr:cNvSpPr>
          <a:spLocks noChangeAspect="1" noChangeArrowheads="1"/>
        </xdr:cNvSpPr>
      </xdr:nvSpPr>
      <xdr:spPr bwMode="auto">
        <a:xfrm>
          <a:off x="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sp macro="" textlink="">
      <xdr:nvSpPr>
        <xdr:cNvPr id="32" name="Picture 7">
          <a:extLst>
            <a:ext uri="{FF2B5EF4-FFF2-40B4-BE49-F238E27FC236}">
              <a16:creationId xmlns:a16="http://schemas.microsoft.com/office/drawing/2014/main" id="{7819DA6F-5A56-4FA2-A6AA-BCDDEEB2930E}"/>
            </a:ext>
          </a:extLst>
        </xdr:cNvPr>
        <xdr:cNvSpPr>
          <a:spLocks noChangeAspect="1" noChangeArrowheads="1"/>
        </xdr:cNvSpPr>
      </xdr:nvSpPr>
      <xdr:spPr bwMode="auto">
        <a:xfrm>
          <a:off x="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sp macro="" textlink="">
      <xdr:nvSpPr>
        <xdr:cNvPr id="33" name="Picture 13">
          <a:extLst>
            <a:ext uri="{FF2B5EF4-FFF2-40B4-BE49-F238E27FC236}">
              <a16:creationId xmlns:a16="http://schemas.microsoft.com/office/drawing/2014/main" id="{0BBDE57B-BF9E-4262-AC2A-88317458BD94}"/>
            </a:ext>
          </a:extLst>
        </xdr:cNvPr>
        <xdr:cNvSpPr>
          <a:spLocks noChangeAspect="1" noChangeArrowheads="1"/>
        </xdr:cNvSpPr>
      </xdr:nvSpPr>
      <xdr:spPr bwMode="auto">
        <a:xfrm>
          <a:off x="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sp macro="" textlink="">
      <xdr:nvSpPr>
        <xdr:cNvPr id="34" name="Picture 19">
          <a:extLst>
            <a:ext uri="{FF2B5EF4-FFF2-40B4-BE49-F238E27FC236}">
              <a16:creationId xmlns:a16="http://schemas.microsoft.com/office/drawing/2014/main" id="{21739700-DAF8-4BC7-95B1-2E884F3EF330}"/>
            </a:ext>
          </a:extLst>
        </xdr:cNvPr>
        <xdr:cNvSpPr>
          <a:spLocks noChangeAspect="1" noChangeArrowheads="1"/>
        </xdr:cNvSpPr>
      </xdr:nvSpPr>
      <xdr:spPr bwMode="auto">
        <a:xfrm>
          <a:off x="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sp macro="" textlink="">
      <xdr:nvSpPr>
        <xdr:cNvPr id="35" name="Picture 7">
          <a:extLst>
            <a:ext uri="{FF2B5EF4-FFF2-40B4-BE49-F238E27FC236}">
              <a16:creationId xmlns:a16="http://schemas.microsoft.com/office/drawing/2014/main" id="{5C738FE5-4976-4760-8033-A491138234D7}"/>
            </a:ext>
          </a:extLst>
        </xdr:cNvPr>
        <xdr:cNvSpPr>
          <a:spLocks noChangeAspect="1" noChangeArrowheads="1"/>
        </xdr:cNvSpPr>
      </xdr:nvSpPr>
      <xdr:spPr bwMode="auto">
        <a:xfrm>
          <a:off x="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sp macro="" textlink="">
      <xdr:nvSpPr>
        <xdr:cNvPr id="36" name="Picture 13">
          <a:extLst>
            <a:ext uri="{FF2B5EF4-FFF2-40B4-BE49-F238E27FC236}">
              <a16:creationId xmlns:a16="http://schemas.microsoft.com/office/drawing/2014/main" id="{A46EC284-E265-420F-9758-06F683A2423F}"/>
            </a:ext>
          </a:extLst>
        </xdr:cNvPr>
        <xdr:cNvSpPr>
          <a:spLocks noChangeAspect="1" noChangeArrowheads="1"/>
        </xdr:cNvSpPr>
      </xdr:nvSpPr>
      <xdr:spPr bwMode="auto">
        <a:xfrm>
          <a:off x="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9525</xdr:colOff>
      <xdr:row>20</xdr:row>
      <xdr:rowOff>9525</xdr:rowOff>
    </xdr:to>
    <xdr:sp macro="" textlink="">
      <xdr:nvSpPr>
        <xdr:cNvPr id="37" name="Picture 19">
          <a:extLst>
            <a:ext uri="{FF2B5EF4-FFF2-40B4-BE49-F238E27FC236}">
              <a16:creationId xmlns:a16="http://schemas.microsoft.com/office/drawing/2014/main" id="{9E2C83EB-2D30-4D04-8FC1-AC954BDB8F3E}"/>
            </a:ext>
          </a:extLst>
        </xdr:cNvPr>
        <xdr:cNvSpPr>
          <a:spLocks noChangeAspect="1" noChangeArrowheads="1"/>
        </xdr:cNvSpPr>
      </xdr:nvSpPr>
      <xdr:spPr bwMode="auto">
        <a:xfrm>
          <a:off x="0" y="51054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38" name="Picture 7">
          <a:extLst>
            <a:ext uri="{FF2B5EF4-FFF2-40B4-BE49-F238E27FC236}">
              <a16:creationId xmlns:a16="http://schemas.microsoft.com/office/drawing/2014/main" id="{845010E7-3D58-442A-B535-C84948D24366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39" name="Picture 13">
          <a:extLst>
            <a:ext uri="{FF2B5EF4-FFF2-40B4-BE49-F238E27FC236}">
              <a16:creationId xmlns:a16="http://schemas.microsoft.com/office/drawing/2014/main" id="{21A40BDA-4F3E-4A73-B1EB-6536C73DD82E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0" name="Picture 19">
          <a:extLst>
            <a:ext uri="{FF2B5EF4-FFF2-40B4-BE49-F238E27FC236}">
              <a16:creationId xmlns:a16="http://schemas.microsoft.com/office/drawing/2014/main" id="{44019025-E462-423F-BE1D-3AB5903B9DA8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1" name="Picture 7">
          <a:extLst>
            <a:ext uri="{FF2B5EF4-FFF2-40B4-BE49-F238E27FC236}">
              <a16:creationId xmlns:a16="http://schemas.microsoft.com/office/drawing/2014/main" id="{5A928FC4-EE77-4CBB-B71B-E776E89DD23D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2" name="Picture 13">
          <a:extLst>
            <a:ext uri="{FF2B5EF4-FFF2-40B4-BE49-F238E27FC236}">
              <a16:creationId xmlns:a16="http://schemas.microsoft.com/office/drawing/2014/main" id="{C83AE5FD-7D02-4AC0-BA98-C7A083DA7752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3" name="Picture 19">
          <a:extLst>
            <a:ext uri="{FF2B5EF4-FFF2-40B4-BE49-F238E27FC236}">
              <a16:creationId xmlns:a16="http://schemas.microsoft.com/office/drawing/2014/main" id="{420BF280-EFC7-4DD0-A6EB-F896BA2688E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4" name="Picture 7">
          <a:extLst>
            <a:ext uri="{FF2B5EF4-FFF2-40B4-BE49-F238E27FC236}">
              <a16:creationId xmlns:a16="http://schemas.microsoft.com/office/drawing/2014/main" id="{008CBDD9-81B1-4DE9-9957-D4D5FF958678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5" name="Picture 13">
          <a:extLst>
            <a:ext uri="{FF2B5EF4-FFF2-40B4-BE49-F238E27FC236}">
              <a16:creationId xmlns:a16="http://schemas.microsoft.com/office/drawing/2014/main" id="{D440C286-246A-4B75-9E7A-CE8B4B9D3BB4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6" name="Picture 19">
          <a:extLst>
            <a:ext uri="{FF2B5EF4-FFF2-40B4-BE49-F238E27FC236}">
              <a16:creationId xmlns:a16="http://schemas.microsoft.com/office/drawing/2014/main" id="{6B331AA2-F08C-454F-9F74-F0BE42463FD7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7" name="Picture 7">
          <a:extLst>
            <a:ext uri="{FF2B5EF4-FFF2-40B4-BE49-F238E27FC236}">
              <a16:creationId xmlns:a16="http://schemas.microsoft.com/office/drawing/2014/main" id="{3DD2A8C2-A945-4FA8-BDBF-7835E9F53DF5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8" name="Picture 13">
          <a:extLst>
            <a:ext uri="{FF2B5EF4-FFF2-40B4-BE49-F238E27FC236}">
              <a16:creationId xmlns:a16="http://schemas.microsoft.com/office/drawing/2014/main" id="{D7DCA9CC-39B3-49A4-88C7-860FBC2FAF8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49" name="Picture 19">
          <a:extLst>
            <a:ext uri="{FF2B5EF4-FFF2-40B4-BE49-F238E27FC236}">
              <a16:creationId xmlns:a16="http://schemas.microsoft.com/office/drawing/2014/main" id="{0C05AECF-A0E2-4793-A094-6213AF8D4E8C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50" name="Picture 7">
          <a:extLst>
            <a:ext uri="{FF2B5EF4-FFF2-40B4-BE49-F238E27FC236}">
              <a16:creationId xmlns:a16="http://schemas.microsoft.com/office/drawing/2014/main" id="{A3B7335C-8274-4426-898D-DC919F5EF0DF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51" name="Picture 13">
          <a:extLst>
            <a:ext uri="{FF2B5EF4-FFF2-40B4-BE49-F238E27FC236}">
              <a16:creationId xmlns:a16="http://schemas.microsoft.com/office/drawing/2014/main" id="{7E3C641E-B5B2-4346-AC64-A4614802FBF6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52" name="Picture 19">
          <a:extLst>
            <a:ext uri="{FF2B5EF4-FFF2-40B4-BE49-F238E27FC236}">
              <a16:creationId xmlns:a16="http://schemas.microsoft.com/office/drawing/2014/main" id="{572F2BF6-B9BD-4D93-A3AD-D7D5DE2CDBB5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53" name="Picture 7">
          <a:extLst>
            <a:ext uri="{FF2B5EF4-FFF2-40B4-BE49-F238E27FC236}">
              <a16:creationId xmlns:a16="http://schemas.microsoft.com/office/drawing/2014/main" id="{E8F9FF61-ADA8-423A-9F76-5E5EAD244E9F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54" name="Picture 13">
          <a:extLst>
            <a:ext uri="{FF2B5EF4-FFF2-40B4-BE49-F238E27FC236}">
              <a16:creationId xmlns:a16="http://schemas.microsoft.com/office/drawing/2014/main" id="{24916577-60B4-468A-92D3-C45289DCB5FD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9525</xdr:colOff>
      <xdr:row>42</xdr:row>
      <xdr:rowOff>9525</xdr:rowOff>
    </xdr:to>
    <xdr:sp macro="" textlink="">
      <xdr:nvSpPr>
        <xdr:cNvPr id="55" name="Picture 19">
          <a:extLst>
            <a:ext uri="{FF2B5EF4-FFF2-40B4-BE49-F238E27FC236}">
              <a16:creationId xmlns:a16="http://schemas.microsoft.com/office/drawing/2014/main" id="{5D56F334-DC84-4F88-A5EC-B456A2395898}"/>
            </a:ext>
          </a:extLst>
        </xdr:cNvPr>
        <xdr:cNvSpPr>
          <a:spLocks noChangeAspect="1" noChangeArrowheads="1"/>
        </xdr:cNvSpPr>
      </xdr:nvSpPr>
      <xdr:spPr bwMode="auto">
        <a:xfrm>
          <a:off x="1619250" y="10496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4" zoomScale="70" zoomScaleNormal="70" workbookViewId="0">
      <selection activeCell="D15" sqref="D15"/>
    </sheetView>
  </sheetViews>
  <sheetFormatPr defaultRowHeight="15" x14ac:dyDescent="0.25"/>
  <cols>
    <col min="1" max="1" width="9" customWidth="1"/>
    <col min="2" max="2" width="8.140625" customWidth="1"/>
    <col min="3" max="3" width="7.140625" customWidth="1"/>
    <col min="4" max="4" width="136.28515625" bestFit="1" customWidth="1"/>
    <col min="5" max="5" width="13.7109375" customWidth="1"/>
    <col min="6" max="6" width="10.42578125" customWidth="1"/>
    <col min="7" max="7" width="11.7109375" customWidth="1"/>
    <col min="8" max="8" width="15.85546875" customWidth="1"/>
    <col min="9" max="9" width="14" customWidth="1"/>
    <col min="10" max="10" width="15.42578125" customWidth="1"/>
    <col min="11" max="11" width="18" customWidth="1"/>
    <col min="13" max="13" width="15.85546875" customWidth="1"/>
    <col min="14" max="14" width="15.42578125" customWidth="1"/>
  </cols>
  <sheetData>
    <row r="1" spans="1:14" ht="18.75" x14ac:dyDescent="0.3">
      <c r="A1" s="75" t="s">
        <v>39</v>
      </c>
      <c r="B1" s="76"/>
      <c r="C1" s="76"/>
      <c r="D1" s="76"/>
      <c r="E1" s="74" t="s">
        <v>35</v>
      </c>
      <c r="F1" s="79" t="s">
        <v>34</v>
      </c>
      <c r="G1" s="79"/>
      <c r="H1" s="79"/>
      <c r="I1" s="79"/>
      <c r="J1" s="79"/>
      <c r="K1" s="80"/>
      <c r="L1" s="1"/>
    </row>
    <row r="2" spans="1:14" s="21" customFormat="1" ht="18.75" x14ac:dyDescent="0.3">
      <c r="A2" s="77"/>
      <c r="B2" s="78"/>
      <c r="C2" s="78"/>
      <c r="D2" s="78"/>
      <c r="E2" s="32" t="s">
        <v>36</v>
      </c>
      <c r="F2" s="81" t="s">
        <v>37</v>
      </c>
      <c r="G2" s="81"/>
      <c r="H2" s="81"/>
      <c r="I2" s="81"/>
      <c r="J2" s="81"/>
      <c r="K2" s="82"/>
      <c r="L2" s="22"/>
    </row>
    <row r="3" spans="1:14" s="21" customFormat="1" ht="18" x14ac:dyDescent="0.25">
      <c r="A3" s="77"/>
      <c r="B3" s="78"/>
      <c r="C3" s="78"/>
      <c r="D3" s="78"/>
      <c r="E3" s="32" t="s">
        <v>38</v>
      </c>
      <c r="F3" s="81" t="s">
        <v>40</v>
      </c>
      <c r="G3" s="81"/>
      <c r="H3" s="81"/>
      <c r="I3" s="81"/>
      <c r="J3" s="81"/>
      <c r="K3" s="82"/>
      <c r="L3" s="39"/>
    </row>
    <row r="4" spans="1:14" s="21" customFormat="1" ht="18.75" x14ac:dyDescent="0.3">
      <c r="A4" s="77"/>
      <c r="B4" s="78"/>
      <c r="C4" s="78"/>
      <c r="D4" s="78"/>
      <c r="E4" s="47" t="s">
        <v>41</v>
      </c>
      <c r="F4" s="86" t="s">
        <v>52</v>
      </c>
      <c r="G4" s="86"/>
      <c r="H4" s="86"/>
      <c r="I4" s="86"/>
      <c r="J4" s="86"/>
      <c r="K4" s="87"/>
      <c r="L4" s="22"/>
    </row>
    <row r="5" spans="1:14" ht="29.25" customHeight="1" x14ac:dyDescent="0.3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5"/>
      <c r="L5" s="1"/>
    </row>
    <row r="6" spans="1:14" ht="18.75" x14ac:dyDescent="0.3">
      <c r="A6" s="91" t="s">
        <v>16</v>
      </c>
      <c r="B6" s="92" t="s">
        <v>31</v>
      </c>
      <c r="C6" s="93" t="s">
        <v>0</v>
      </c>
      <c r="D6" s="94" t="s">
        <v>6</v>
      </c>
      <c r="E6" s="93" t="s">
        <v>42</v>
      </c>
      <c r="F6" s="93" t="s">
        <v>1</v>
      </c>
      <c r="G6" s="95" t="s">
        <v>43</v>
      </c>
      <c r="H6" s="95"/>
      <c r="I6" s="95" t="s">
        <v>46</v>
      </c>
      <c r="J6" s="95"/>
      <c r="K6" s="90" t="s">
        <v>47</v>
      </c>
      <c r="L6" s="1"/>
    </row>
    <row r="7" spans="1:14" ht="21.75" customHeight="1" x14ac:dyDescent="0.3">
      <c r="A7" s="91"/>
      <c r="B7" s="92"/>
      <c r="C7" s="93"/>
      <c r="D7" s="94"/>
      <c r="E7" s="93"/>
      <c r="F7" s="93"/>
      <c r="G7" s="72" t="s">
        <v>44</v>
      </c>
      <c r="H7" s="73" t="s">
        <v>45</v>
      </c>
      <c r="I7" s="73" t="s">
        <v>44</v>
      </c>
      <c r="J7" s="73" t="s">
        <v>45</v>
      </c>
      <c r="K7" s="90"/>
      <c r="L7" s="1"/>
      <c r="M7" t="s">
        <v>48</v>
      </c>
      <c r="N7" t="s">
        <v>49</v>
      </c>
    </row>
    <row r="8" spans="1:14" ht="18.75" customHeight="1" x14ac:dyDescent="0.3">
      <c r="A8" s="48"/>
      <c r="B8" s="28"/>
      <c r="C8" s="19">
        <v>1</v>
      </c>
      <c r="D8" s="23" t="s">
        <v>15</v>
      </c>
      <c r="E8" s="24"/>
      <c r="F8" s="24"/>
      <c r="G8" s="24"/>
      <c r="H8" s="43"/>
      <c r="I8" s="43"/>
      <c r="J8" s="43"/>
      <c r="K8" s="49">
        <f>SUM(K9:K12)</f>
        <v>5426.1900000000005</v>
      </c>
      <c r="L8" s="1"/>
      <c r="M8" s="40"/>
      <c r="N8" s="40"/>
    </row>
    <row r="9" spans="1:14" ht="18.75" customHeight="1" x14ac:dyDescent="0.3">
      <c r="A9" s="111">
        <v>4813</v>
      </c>
      <c r="B9" s="112" t="s">
        <v>12</v>
      </c>
      <c r="C9" s="20" t="s">
        <v>2</v>
      </c>
      <c r="D9" s="114" t="s">
        <v>60</v>
      </c>
      <c r="E9" s="27">
        <v>3</v>
      </c>
      <c r="F9" s="27" t="s">
        <v>10</v>
      </c>
      <c r="G9" s="25">
        <f>ROUND(M9*1.2725*0.7,2)</f>
        <v>200.42</v>
      </c>
      <c r="H9" s="25">
        <f>ROUND(M9*1.2725*0.3,2)</f>
        <v>85.89</v>
      </c>
      <c r="I9" s="44">
        <f>ROUND(G9*E9,2)</f>
        <v>601.26</v>
      </c>
      <c r="J9" s="45">
        <f>ROUND(H9*E9,2)</f>
        <v>257.67</v>
      </c>
      <c r="K9" s="51">
        <f>I9+J9</f>
        <v>858.93000000000006</v>
      </c>
      <c r="L9" s="1"/>
      <c r="M9" s="113">
        <v>225</v>
      </c>
      <c r="N9" s="113">
        <v>225</v>
      </c>
    </row>
    <row r="10" spans="1:14" ht="18.75" x14ac:dyDescent="0.3">
      <c r="A10" s="50">
        <v>97652</v>
      </c>
      <c r="B10" s="29" t="s">
        <v>12</v>
      </c>
      <c r="C10" s="18" t="s">
        <v>8</v>
      </c>
      <c r="D10" s="30" t="s">
        <v>7</v>
      </c>
      <c r="E10" s="25">
        <v>6</v>
      </c>
      <c r="F10" s="25" t="s">
        <v>32</v>
      </c>
      <c r="G10" s="25">
        <f>ROUND(M10*1.2725*0.7,2)</f>
        <v>115.7</v>
      </c>
      <c r="H10" s="25">
        <f>ROUND(M10*1.2725*0.3,2)</f>
        <v>49.59</v>
      </c>
      <c r="I10" s="44">
        <f>ROUND(G10*E10,2)</f>
        <v>694.2</v>
      </c>
      <c r="J10" s="45">
        <f>ROUND(H10*E10,2)</f>
        <v>297.54000000000002</v>
      </c>
      <c r="K10" s="51">
        <f>I10+J10</f>
        <v>991.74</v>
      </c>
      <c r="L10" s="1"/>
      <c r="M10" s="33">
        <v>129.88999999999999</v>
      </c>
      <c r="N10" s="33">
        <v>145.19</v>
      </c>
    </row>
    <row r="11" spans="1:14" ht="18.75" x14ac:dyDescent="0.3">
      <c r="A11" s="50">
        <v>97650</v>
      </c>
      <c r="B11" s="29" t="s">
        <v>12</v>
      </c>
      <c r="C11" s="18" t="s">
        <v>30</v>
      </c>
      <c r="D11" s="31" t="s">
        <v>18</v>
      </c>
      <c r="E11" s="25">
        <v>370.52</v>
      </c>
      <c r="F11" s="25" t="s">
        <v>10</v>
      </c>
      <c r="G11" s="25">
        <f>ROUND(M11*1.2725*0.7,2)</f>
        <v>4.6100000000000003</v>
      </c>
      <c r="H11" s="25">
        <f>ROUND(M11*1.2725*0.3,2)</f>
        <v>1.97</v>
      </c>
      <c r="I11" s="44">
        <f t="shared" ref="I11:I23" si="0">ROUND(G11*E11,2)</f>
        <v>1708.1</v>
      </c>
      <c r="J11" s="45">
        <f t="shared" ref="J11:J23" si="1">ROUND(H11*E11,2)</f>
        <v>729.92</v>
      </c>
      <c r="K11" s="51">
        <f t="shared" ref="K11:K12" si="2">I11+J11</f>
        <v>2438.02</v>
      </c>
      <c r="L11" s="1"/>
      <c r="M11" s="33">
        <v>5.17</v>
      </c>
      <c r="N11" s="33">
        <v>5.78</v>
      </c>
    </row>
    <row r="12" spans="1:14" ht="18.75" x14ac:dyDescent="0.3">
      <c r="A12" s="50">
        <v>97647</v>
      </c>
      <c r="B12" s="29" t="s">
        <v>12</v>
      </c>
      <c r="C12" s="18" t="s">
        <v>54</v>
      </c>
      <c r="D12" s="31" t="s">
        <v>9</v>
      </c>
      <c r="E12" s="25">
        <v>370.52</v>
      </c>
      <c r="F12" s="25" t="s">
        <v>10</v>
      </c>
      <c r="G12" s="25">
        <f>ROUND(M12*1.2725*0.7,2)</f>
        <v>2.15</v>
      </c>
      <c r="H12" s="25">
        <f>ROUND(M12*1.2725*0.3,2)</f>
        <v>0.92</v>
      </c>
      <c r="I12" s="44">
        <f t="shared" si="0"/>
        <v>796.62</v>
      </c>
      <c r="J12" s="45">
        <f t="shared" si="1"/>
        <v>340.88</v>
      </c>
      <c r="K12" s="51">
        <f t="shared" si="2"/>
        <v>1137.5</v>
      </c>
      <c r="L12" s="1"/>
      <c r="M12" s="33">
        <v>2.41</v>
      </c>
      <c r="N12" s="33">
        <v>2.69</v>
      </c>
    </row>
    <row r="13" spans="1:14" ht="18.75" x14ac:dyDescent="0.3">
      <c r="A13" s="48"/>
      <c r="B13" s="28"/>
      <c r="C13" s="19">
        <v>2</v>
      </c>
      <c r="D13" s="23" t="s">
        <v>26</v>
      </c>
      <c r="E13" s="24"/>
      <c r="F13" s="24"/>
      <c r="G13" s="24"/>
      <c r="H13" s="24"/>
      <c r="I13" s="46"/>
      <c r="J13" s="46"/>
      <c r="K13" s="49">
        <f>SUM(K14:K18)</f>
        <v>52553.63</v>
      </c>
      <c r="L13" s="1"/>
      <c r="M13" s="33"/>
      <c r="N13" s="33"/>
    </row>
    <row r="14" spans="1:14" ht="27" customHeight="1" x14ac:dyDescent="0.3">
      <c r="A14" s="50">
        <v>92620</v>
      </c>
      <c r="B14" s="29" t="s">
        <v>12</v>
      </c>
      <c r="C14" s="18" t="s">
        <v>3</v>
      </c>
      <c r="D14" s="31" t="s">
        <v>11</v>
      </c>
      <c r="E14" s="25">
        <v>6</v>
      </c>
      <c r="F14" s="25" t="s">
        <v>32</v>
      </c>
      <c r="G14" s="25">
        <f>ROUND(M14*1.2725*0.7,2)</f>
        <v>2192.06</v>
      </c>
      <c r="H14" s="25">
        <f>ROUND(M14*1.2725*0.3,2)</f>
        <v>939.46</v>
      </c>
      <c r="I14" s="44">
        <f t="shared" si="0"/>
        <v>13152.36</v>
      </c>
      <c r="J14" s="45">
        <f t="shared" si="1"/>
        <v>5636.76</v>
      </c>
      <c r="K14" s="51">
        <f>I14+J14</f>
        <v>18789.120000000003</v>
      </c>
      <c r="L14" s="1"/>
      <c r="M14" s="33">
        <v>2460.92</v>
      </c>
      <c r="N14" s="33">
        <v>2492.7800000000002</v>
      </c>
    </row>
    <row r="15" spans="1:14" ht="27" customHeight="1" x14ac:dyDescent="0.3">
      <c r="A15" s="50">
        <v>92580</v>
      </c>
      <c r="B15" s="29" t="s">
        <v>12</v>
      </c>
      <c r="C15" s="18" t="s">
        <v>20</v>
      </c>
      <c r="D15" s="31" t="s">
        <v>19</v>
      </c>
      <c r="E15" s="25">
        <v>370.52</v>
      </c>
      <c r="F15" s="25" t="s">
        <v>10</v>
      </c>
      <c r="G15" s="25">
        <f>ROUND(M15*1.2725*0.7,2)</f>
        <v>51.01</v>
      </c>
      <c r="H15" s="25">
        <f>ROUND(M15*1.2725*0.3,2)</f>
        <v>21.86</v>
      </c>
      <c r="I15" s="44">
        <f t="shared" si="0"/>
        <v>18900.23</v>
      </c>
      <c r="J15" s="45">
        <f t="shared" si="1"/>
        <v>8099.57</v>
      </c>
      <c r="K15" s="51">
        <f t="shared" ref="K15:K18" si="3">I15+J15</f>
        <v>26999.8</v>
      </c>
      <c r="L15" s="1"/>
      <c r="M15" s="33">
        <v>57.27</v>
      </c>
      <c r="N15" s="33">
        <v>58</v>
      </c>
    </row>
    <row r="16" spans="1:14" ht="27" customHeight="1" x14ac:dyDescent="0.3">
      <c r="A16" s="50">
        <v>43083</v>
      </c>
      <c r="B16" s="29" t="s">
        <v>12</v>
      </c>
      <c r="C16" s="18" t="s">
        <v>21</v>
      </c>
      <c r="D16" s="31" t="s">
        <v>22</v>
      </c>
      <c r="E16" s="25">
        <v>270.2</v>
      </c>
      <c r="F16" s="25" t="s">
        <v>23</v>
      </c>
      <c r="G16" s="25">
        <f>ROUND(M16*1.2725*0.7,2)</f>
        <v>10.4</v>
      </c>
      <c r="H16" s="25">
        <f>ROUND(M16*1.2725*0.3,2)</f>
        <v>4.46</v>
      </c>
      <c r="I16" s="44">
        <f t="shared" si="0"/>
        <v>2810.08</v>
      </c>
      <c r="J16" s="45">
        <f t="shared" si="1"/>
        <v>1205.0899999999999</v>
      </c>
      <c r="K16" s="51">
        <f t="shared" si="3"/>
        <v>4015.17</v>
      </c>
      <c r="L16" s="1"/>
      <c r="M16" s="33">
        <v>11.68</v>
      </c>
      <c r="N16" s="33">
        <v>11.68</v>
      </c>
    </row>
    <row r="17" spans="1:14" ht="27" customHeight="1" x14ac:dyDescent="0.3">
      <c r="A17" s="115" t="s">
        <v>55</v>
      </c>
      <c r="B17" s="29" t="s">
        <v>12</v>
      </c>
      <c r="C17" s="18" t="s">
        <v>27</v>
      </c>
      <c r="D17" s="114" t="s">
        <v>56</v>
      </c>
      <c r="E17" s="25">
        <v>242.44</v>
      </c>
      <c r="F17" s="25" t="s">
        <v>10</v>
      </c>
      <c r="G17" s="25">
        <f>ROUND(M17*1.2725*0.7,2)</f>
        <v>7.01</v>
      </c>
      <c r="H17" s="25">
        <f>ROUND(M17*1.2725*0.3,2)</f>
        <v>3</v>
      </c>
      <c r="I17" s="44">
        <f t="shared" si="0"/>
        <v>1699.5</v>
      </c>
      <c r="J17" s="45">
        <f t="shared" si="1"/>
        <v>727.32</v>
      </c>
      <c r="K17" s="51">
        <f t="shared" si="3"/>
        <v>2426.8200000000002</v>
      </c>
      <c r="L17" s="1"/>
      <c r="M17" s="33">
        <v>7.87</v>
      </c>
      <c r="N17" s="33">
        <v>8.02</v>
      </c>
    </row>
    <row r="18" spans="1:14" ht="27" customHeight="1" x14ac:dyDescent="0.3">
      <c r="A18" s="50">
        <v>40549</v>
      </c>
      <c r="B18" s="29" t="s">
        <v>12</v>
      </c>
      <c r="C18" s="18" t="s">
        <v>57</v>
      </c>
      <c r="D18" s="31" t="s">
        <v>24</v>
      </c>
      <c r="E18" s="25">
        <v>2</v>
      </c>
      <c r="F18" s="25" t="s">
        <v>25</v>
      </c>
      <c r="G18" s="25">
        <f>ROUND(M18*1.2725*0.7,2)</f>
        <v>112.95</v>
      </c>
      <c r="H18" s="25">
        <f>ROUND(M18*1.2725*0.3,2)</f>
        <v>48.41</v>
      </c>
      <c r="I18" s="44">
        <f t="shared" si="0"/>
        <v>225.9</v>
      </c>
      <c r="J18" s="45">
        <f t="shared" si="1"/>
        <v>96.82</v>
      </c>
      <c r="K18" s="51">
        <f t="shared" si="3"/>
        <v>322.72000000000003</v>
      </c>
      <c r="L18" s="1"/>
      <c r="M18" s="33">
        <v>126.8</v>
      </c>
      <c r="N18" s="33">
        <v>126.8</v>
      </c>
    </row>
    <row r="19" spans="1:14" ht="18.75" x14ac:dyDescent="0.3">
      <c r="A19" s="48"/>
      <c r="B19" s="28"/>
      <c r="C19" s="26">
        <v>3</v>
      </c>
      <c r="D19" s="23" t="s">
        <v>13</v>
      </c>
      <c r="E19" s="24"/>
      <c r="F19" s="24"/>
      <c r="G19" s="24"/>
      <c r="H19" s="24"/>
      <c r="I19" s="46"/>
      <c r="J19" s="46"/>
      <c r="K19" s="49">
        <f>SUM(K20:K23)</f>
        <v>48222.939999999995</v>
      </c>
      <c r="L19" s="1"/>
      <c r="M19" s="33"/>
      <c r="N19" s="33"/>
    </row>
    <row r="20" spans="1:14" ht="18.75" x14ac:dyDescent="0.3">
      <c r="A20" s="50">
        <v>94213</v>
      </c>
      <c r="B20" s="29" t="s">
        <v>12</v>
      </c>
      <c r="C20" s="20" t="s">
        <v>4</v>
      </c>
      <c r="D20" s="31" t="s">
        <v>14</v>
      </c>
      <c r="E20" s="27">
        <v>370.52</v>
      </c>
      <c r="F20" s="27" t="s">
        <v>10</v>
      </c>
      <c r="G20" s="25">
        <f>ROUND(M20*1.2725*0.7,2)</f>
        <v>83.78</v>
      </c>
      <c r="H20" s="25">
        <f>ROUND(M20*1.2725*0.3,2)</f>
        <v>35.9</v>
      </c>
      <c r="I20" s="44">
        <f t="shared" si="0"/>
        <v>31042.17</v>
      </c>
      <c r="J20" s="45">
        <f t="shared" si="1"/>
        <v>13301.67</v>
      </c>
      <c r="K20" s="52">
        <f>I20+J20</f>
        <v>44343.839999999997</v>
      </c>
      <c r="L20" s="1"/>
      <c r="M20" s="33">
        <v>94.05</v>
      </c>
      <c r="N20" s="33">
        <v>94.44</v>
      </c>
    </row>
    <row r="21" spans="1:14" ht="18.75" x14ac:dyDescent="0.3">
      <c r="A21" s="50">
        <v>40783</v>
      </c>
      <c r="B21" s="29" t="s">
        <v>12</v>
      </c>
      <c r="C21" s="20" t="s">
        <v>5</v>
      </c>
      <c r="D21" s="31" t="s">
        <v>28</v>
      </c>
      <c r="E21" s="27">
        <v>28.15</v>
      </c>
      <c r="F21" s="27" t="s">
        <v>29</v>
      </c>
      <c r="G21" s="25">
        <f>ROUND(M21*1.2725*0.7,2)</f>
        <v>59.48</v>
      </c>
      <c r="H21" s="25">
        <f>ROUND(M21*1.2725*0.3,2)</f>
        <v>25.49</v>
      </c>
      <c r="I21" s="44">
        <f t="shared" si="0"/>
        <v>1674.36</v>
      </c>
      <c r="J21" s="45">
        <f t="shared" si="1"/>
        <v>717.54</v>
      </c>
      <c r="K21" s="52">
        <f>I21+J21</f>
        <v>2391.8999999999996</v>
      </c>
      <c r="L21" s="1"/>
      <c r="M21" s="33">
        <v>66.77</v>
      </c>
      <c r="N21" s="33">
        <v>6.77</v>
      </c>
    </row>
    <row r="22" spans="1:14" ht="27" customHeight="1" x14ac:dyDescent="0.3">
      <c r="A22" s="50">
        <v>89578</v>
      </c>
      <c r="B22" s="29" t="s">
        <v>12</v>
      </c>
      <c r="C22" s="18" t="s">
        <v>50</v>
      </c>
      <c r="D22" s="114" t="s">
        <v>58</v>
      </c>
      <c r="E22" s="25">
        <v>3.45</v>
      </c>
      <c r="F22" s="25" t="s">
        <v>29</v>
      </c>
      <c r="G22" s="25">
        <f>ROUND(M22*1.2725*0.7,2)</f>
        <v>47.22</v>
      </c>
      <c r="H22" s="25">
        <f>ROUND(M22*1.2725*0.3,2)</f>
        <v>20.239999999999998</v>
      </c>
      <c r="I22" s="44">
        <f>ROUND(G22*E22,2)</f>
        <v>162.91</v>
      </c>
      <c r="J22" s="45">
        <f>ROUND(H22*E22,2)</f>
        <v>69.83</v>
      </c>
      <c r="K22" s="51">
        <f>I22+J22</f>
        <v>232.74</v>
      </c>
      <c r="L22" s="1"/>
      <c r="M22" s="33">
        <v>53.01</v>
      </c>
      <c r="N22" s="33">
        <v>53.47</v>
      </c>
    </row>
    <row r="23" spans="1:14" ht="18.75" x14ac:dyDescent="0.3">
      <c r="A23" s="115">
        <v>40873</v>
      </c>
      <c r="B23" s="57" t="s">
        <v>12</v>
      </c>
      <c r="C23" s="58" t="s">
        <v>59</v>
      </c>
      <c r="D23" s="31" t="s">
        <v>51</v>
      </c>
      <c r="E23" s="59">
        <v>26.6</v>
      </c>
      <c r="F23" s="59" t="s">
        <v>29</v>
      </c>
      <c r="G23" s="60">
        <f>ROUND(M23*1.2725*0.7,2)</f>
        <v>33.01</v>
      </c>
      <c r="H23" s="60">
        <f>ROUND(M23*1.2725*0.3,2)</f>
        <v>14.15</v>
      </c>
      <c r="I23" s="61">
        <f t="shared" si="0"/>
        <v>878.07</v>
      </c>
      <c r="J23" s="62">
        <f t="shared" si="1"/>
        <v>376.39</v>
      </c>
      <c r="K23" s="63">
        <f>I23+J23</f>
        <v>1254.46</v>
      </c>
      <c r="L23" s="1"/>
      <c r="M23" s="64">
        <v>37.06</v>
      </c>
      <c r="N23" s="64">
        <v>37.06</v>
      </c>
    </row>
    <row r="24" spans="1:14" ht="29.25" customHeight="1" thickBot="1" x14ac:dyDescent="0.35">
      <c r="A24" s="88" t="s">
        <v>33</v>
      </c>
      <c r="B24" s="89"/>
      <c r="C24" s="89"/>
      <c r="D24" s="89"/>
      <c r="E24" s="89"/>
      <c r="F24" s="89"/>
      <c r="G24" s="89"/>
      <c r="H24" s="89"/>
      <c r="I24" s="89"/>
      <c r="J24" s="89"/>
      <c r="K24" s="53">
        <f>SUM(K8:K23)/2</f>
        <v>106202.76</v>
      </c>
      <c r="L24" s="1"/>
    </row>
    <row r="25" spans="1:14" ht="18.75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5"/>
      <c r="L25" s="1"/>
    </row>
    <row r="26" spans="1:14" ht="18.75" x14ac:dyDescent="0.3">
      <c r="C26" s="2"/>
      <c r="L26" s="1"/>
    </row>
    <row r="27" spans="1:14" ht="18.75" x14ac:dyDescent="0.3">
      <c r="C27" s="2"/>
      <c r="D27" s="9"/>
      <c r="E27" s="10"/>
      <c r="F27" s="10"/>
      <c r="G27" s="10"/>
      <c r="H27" s="11"/>
      <c r="I27" s="11"/>
      <c r="J27" s="11"/>
      <c r="K27" s="12"/>
      <c r="L27" s="1"/>
    </row>
    <row r="28" spans="1:14" ht="18.75" x14ac:dyDescent="0.3">
      <c r="C28" s="2"/>
      <c r="D28" s="9"/>
      <c r="E28" s="10"/>
      <c r="F28" s="10"/>
      <c r="G28" s="10"/>
      <c r="H28" s="11"/>
      <c r="I28" s="11"/>
      <c r="J28" s="11"/>
      <c r="K28" s="12"/>
      <c r="L28" s="1"/>
    </row>
    <row r="29" spans="1:14" ht="18.75" x14ac:dyDescent="0.3">
      <c r="C29" s="2"/>
      <c r="D29" s="11"/>
      <c r="E29" s="10"/>
      <c r="F29" s="10"/>
      <c r="G29" s="10"/>
      <c r="H29" s="11"/>
      <c r="I29" s="11"/>
      <c r="J29" s="11"/>
      <c r="K29" s="12"/>
      <c r="L29" s="1"/>
    </row>
    <row r="30" spans="1:14" ht="18.75" x14ac:dyDescent="0.3">
      <c r="C30" s="2"/>
      <c r="D30" s="9"/>
      <c r="E30" s="10"/>
      <c r="F30" s="10"/>
      <c r="G30" s="10"/>
      <c r="H30" s="11"/>
      <c r="I30" s="11"/>
      <c r="J30" s="11"/>
      <c r="K30" s="12"/>
      <c r="L30" s="1"/>
    </row>
    <row r="31" spans="1:14" ht="18.75" x14ac:dyDescent="0.3">
      <c r="C31" s="2"/>
      <c r="D31" s="42"/>
      <c r="E31" s="10"/>
      <c r="F31" s="10"/>
      <c r="G31" s="10"/>
      <c r="H31" s="11"/>
      <c r="I31" s="11"/>
      <c r="J31" s="11"/>
      <c r="K31" s="12"/>
      <c r="L31" s="1"/>
    </row>
    <row r="32" spans="1:14" ht="18.75" x14ac:dyDescent="0.3">
      <c r="C32" s="2"/>
      <c r="D32" s="13"/>
      <c r="E32" s="10"/>
      <c r="F32" s="10"/>
      <c r="G32" s="10"/>
      <c r="H32" s="11"/>
      <c r="I32" s="11"/>
      <c r="J32" s="11"/>
      <c r="K32" s="14"/>
      <c r="L32" s="1"/>
    </row>
    <row r="33" spans="3:12" ht="18.75" x14ac:dyDescent="0.3">
      <c r="C33" s="2"/>
      <c r="D33" s="15"/>
      <c r="E33" s="10"/>
      <c r="F33" s="10"/>
      <c r="G33" s="10"/>
      <c r="H33" s="11"/>
      <c r="I33" s="11"/>
      <c r="J33" s="11"/>
      <c r="K33" s="12"/>
      <c r="L33" s="1"/>
    </row>
    <row r="34" spans="3:12" ht="18.75" x14ac:dyDescent="0.3">
      <c r="C34" s="2"/>
      <c r="D34" s="15"/>
      <c r="E34" s="10"/>
      <c r="F34" s="10"/>
      <c r="G34" s="10"/>
      <c r="H34" s="11"/>
      <c r="I34" s="11"/>
      <c r="J34" s="11"/>
      <c r="K34" s="12"/>
      <c r="L34" s="1"/>
    </row>
    <row r="35" spans="3:12" ht="18.75" x14ac:dyDescent="0.3">
      <c r="C35" s="2"/>
      <c r="D35" s="13"/>
      <c r="E35" s="10"/>
      <c r="F35" s="10"/>
      <c r="G35" s="10"/>
      <c r="H35" s="10"/>
      <c r="I35" s="10"/>
      <c r="J35" s="10"/>
      <c r="K35" s="14"/>
      <c r="L35" s="1"/>
    </row>
    <row r="36" spans="3:12" ht="18.75" x14ac:dyDescent="0.3">
      <c r="C36" s="2"/>
      <c r="D36" s="16"/>
      <c r="E36" s="10"/>
      <c r="F36" s="10"/>
      <c r="G36" s="10"/>
      <c r="H36" s="11"/>
      <c r="I36" s="11"/>
      <c r="J36" s="11"/>
      <c r="K36" s="12"/>
      <c r="L36" s="1"/>
    </row>
    <row r="37" spans="3:12" ht="20.25" customHeight="1" x14ac:dyDescent="0.3">
      <c r="C37" s="2"/>
      <c r="D37" s="16"/>
      <c r="E37" s="10"/>
      <c r="F37" s="10"/>
      <c r="G37" s="10"/>
      <c r="H37" s="11"/>
      <c r="I37" s="11"/>
      <c r="J37" s="11"/>
      <c r="K37" s="12"/>
      <c r="L37" s="1"/>
    </row>
    <row r="38" spans="3:12" ht="18.75" x14ac:dyDescent="0.3">
      <c r="C38" s="2"/>
      <c r="D38" s="13"/>
      <c r="E38" s="10"/>
      <c r="F38" s="10"/>
      <c r="G38" s="10"/>
      <c r="H38" s="11"/>
      <c r="I38" s="11"/>
      <c r="J38" s="11"/>
      <c r="K38" s="14"/>
      <c r="L38" s="1"/>
    </row>
    <row r="39" spans="3:12" ht="18.75" x14ac:dyDescent="0.3">
      <c r="C39" s="2"/>
      <c r="D39" s="16"/>
      <c r="E39" s="10"/>
      <c r="F39" s="10"/>
      <c r="G39" s="10"/>
      <c r="H39" s="11"/>
      <c r="I39" s="11"/>
      <c r="J39" s="11"/>
      <c r="K39" s="12"/>
      <c r="L39" s="1"/>
    </row>
    <row r="40" spans="3:12" ht="18.75" x14ac:dyDescent="0.3">
      <c r="C40" s="2"/>
      <c r="D40" s="16"/>
      <c r="E40" s="10"/>
      <c r="F40" s="10"/>
      <c r="G40" s="10"/>
      <c r="H40" s="11"/>
      <c r="I40" s="11"/>
      <c r="J40" s="11"/>
      <c r="K40" s="12"/>
      <c r="L40" s="1"/>
    </row>
    <row r="41" spans="3:12" ht="18.75" x14ac:dyDescent="0.3">
      <c r="C41" s="2"/>
      <c r="D41" s="16"/>
      <c r="E41" s="10"/>
      <c r="F41" s="10"/>
      <c r="G41" s="10"/>
      <c r="H41" s="11"/>
      <c r="I41" s="11"/>
      <c r="J41" s="11"/>
      <c r="K41" s="12"/>
      <c r="L41" s="1"/>
    </row>
    <row r="42" spans="3:12" ht="18.75" x14ac:dyDescent="0.3">
      <c r="C42" s="2"/>
      <c r="D42" s="16"/>
      <c r="E42" s="10"/>
      <c r="F42" s="10"/>
      <c r="G42" s="10"/>
      <c r="H42" s="11"/>
      <c r="I42" s="11"/>
      <c r="J42" s="11"/>
      <c r="K42" s="12"/>
      <c r="L42" s="1"/>
    </row>
    <row r="43" spans="3:12" ht="18.75" x14ac:dyDescent="0.3">
      <c r="C43" s="2"/>
      <c r="D43" s="16"/>
      <c r="E43" s="10"/>
      <c r="F43" s="10"/>
      <c r="G43" s="10"/>
      <c r="H43" s="11"/>
      <c r="I43" s="11"/>
      <c r="J43" s="11"/>
      <c r="K43" s="12"/>
      <c r="L43" s="1"/>
    </row>
    <row r="44" spans="3:12" ht="18.75" x14ac:dyDescent="0.3">
      <c r="C44" s="2"/>
      <c r="D44" s="16"/>
      <c r="E44" s="10"/>
      <c r="F44" s="10"/>
      <c r="G44" s="10"/>
      <c r="H44" s="11"/>
      <c r="I44" s="11"/>
      <c r="J44" s="11"/>
      <c r="K44" s="12"/>
      <c r="L44" s="1"/>
    </row>
    <row r="45" spans="3:12" ht="18.75" x14ac:dyDescent="0.3">
      <c r="C45" s="2"/>
      <c r="D45" s="13"/>
      <c r="E45" s="10"/>
      <c r="F45" s="10"/>
      <c r="G45" s="10"/>
      <c r="H45" s="11"/>
      <c r="I45" s="11"/>
      <c r="J45" s="11"/>
      <c r="K45" s="14"/>
      <c r="L45" s="1"/>
    </row>
    <row r="46" spans="3:12" ht="18.75" x14ac:dyDescent="0.3">
      <c r="C46" s="2"/>
      <c r="D46" s="16"/>
      <c r="E46" s="10"/>
      <c r="F46" s="10"/>
      <c r="G46" s="10"/>
      <c r="H46" s="11"/>
      <c r="I46" s="11"/>
      <c r="J46" s="11"/>
      <c r="K46" s="12"/>
      <c r="L46" s="1"/>
    </row>
    <row r="47" spans="3:12" ht="18.75" x14ac:dyDescent="0.3">
      <c r="C47" s="2"/>
      <c r="D47" s="16"/>
      <c r="E47" s="10"/>
      <c r="F47" s="10"/>
      <c r="G47" s="10"/>
      <c r="H47" s="11"/>
      <c r="I47" s="11"/>
      <c r="J47" s="11"/>
      <c r="K47" s="12"/>
      <c r="L47" s="1"/>
    </row>
    <row r="48" spans="3:12" ht="18.75" x14ac:dyDescent="0.3">
      <c r="C48" s="2"/>
      <c r="D48" s="13"/>
      <c r="E48" s="10"/>
      <c r="F48" s="10"/>
      <c r="G48" s="10"/>
      <c r="H48" s="11"/>
      <c r="I48" s="11"/>
      <c r="J48" s="11"/>
      <c r="K48" s="14"/>
      <c r="L48" s="1"/>
    </row>
    <row r="49" spans="3:12" ht="18.75" x14ac:dyDescent="0.3">
      <c r="C49" s="2"/>
      <c r="D49" s="16"/>
      <c r="E49" s="10"/>
      <c r="F49" s="10"/>
      <c r="G49" s="10"/>
      <c r="H49" s="11"/>
      <c r="I49" s="11"/>
      <c r="J49" s="11"/>
      <c r="K49" s="12"/>
      <c r="L49" s="1"/>
    </row>
    <row r="50" spans="3:12" ht="18.75" x14ac:dyDescent="0.3">
      <c r="C50" s="2"/>
      <c r="D50" s="13"/>
      <c r="E50" s="10"/>
      <c r="F50" s="10"/>
      <c r="G50" s="10"/>
      <c r="H50" s="10"/>
      <c r="I50" s="10"/>
      <c r="J50" s="10"/>
      <c r="K50" s="14"/>
      <c r="L50" s="1"/>
    </row>
    <row r="51" spans="3:12" ht="18.75" x14ac:dyDescent="0.3">
      <c r="C51" s="2"/>
      <c r="D51" s="16"/>
      <c r="E51" s="10"/>
      <c r="F51" s="10"/>
      <c r="G51" s="10"/>
      <c r="H51" s="11"/>
      <c r="I51" s="11"/>
      <c r="J51" s="11"/>
      <c r="K51" s="12"/>
      <c r="L51" s="1"/>
    </row>
    <row r="52" spans="3:12" ht="18.75" x14ac:dyDescent="0.3">
      <c r="C52" s="97"/>
      <c r="D52" s="97"/>
      <c r="E52" s="97"/>
      <c r="F52" s="97"/>
      <c r="G52" s="97"/>
      <c r="H52" s="97"/>
      <c r="I52" s="37"/>
      <c r="J52" s="2"/>
      <c r="K52" s="17"/>
      <c r="L52" s="1"/>
    </row>
    <row r="53" spans="3:12" ht="18.75" x14ac:dyDescent="0.3">
      <c r="C53" s="97"/>
      <c r="D53" s="97"/>
      <c r="E53" s="97"/>
      <c r="F53" s="97"/>
      <c r="G53" s="97"/>
      <c r="H53" s="97"/>
      <c r="I53" s="97"/>
      <c r="J53" s="97"/>
      <c r="K53" s="97"/>
      <c r="L53" s="1"/>
    </row>
    <row r="54" spans="3:12" ht="18.75" x14ac:dyDescent="0.3">
      <c r="C54" s="98"/>
      <c r="D54" s="98"/>
      <c r="E54" s="2"/>
      <c r="F54" s="2"/>
      <c r="G54" s="37"/>
      <c r="H54" s="2"/>
      <c r="I54" s="37"/>
      <c r="J54" s="2"/>
      <c r="K54" s="2"/>
      <c r="L54" s="1"/>
    </row>
    <row r="55" spans="3:12" ht="18.75" x14ac:dyDescent="0.3">
      <c r="C55" s="99"/>
      <c r="D55" s="99"/>
      <c r="E55" s="99"/>
      <c r="F55" s="99"/>
      <c r="G55" s="99"/>
      <c r="H55" s="99"/>
      <c r="I55" s="99"/>
      <c r="J55" s="99"/>
      <c r="K55" s="99"/>
      <c r="L55" s="1"/>
    </row>
    <row r="56" spans="3:12" ht="18.75" x14ac:dyDescent="0.3">
      <c r="C56" s="3"/>
      <c r="D56" s="3"/>
      <c r="E56" s="3"/>
      <c r="F56" s="3"/>
      <c r="G56" s="3"/>
      <c r="H56" s="4"/>
      <c r="I56" s="4"/>
      <c r="J56" s="4"/>
      <c r="K56" s="3"/>
      <c r="L56" s="1"/>
    </row>
    <row r="57" spans="3:12" ht="18.75" x14ac:dyDescent="0.3">
      <c r="C57" s="96"/>
      <c r="D57" s="96"/>
      <c r="E57" s="96"/>
      <c r="F57" s="96"/>
      <c r="G57" s="96"/>
      <c r="H57" s="96"/>
      <c r="I57" s="36"/>
      <c r="J57" s="5"/>
      <c r="K57" s="6"/>
      <c r="L57" s="1"/>
    </row>
    <row r="58" spans="3:12" ht="18.75" x14ac:dyDescent="0.3">
      <c r="C58" s="96"/>
      <c r="D58" s="96"/>
      <c r="E58" s="96"/>
      <c r="F58" s="96"/>
      <c r="G58" s="96"/>
      <c r="H58" s="96"/>
      <c r="I58" s="36"/>
      <c r="J58" s="5"/>
      <c r="K58" s="7"/>
      <c r="L58" s="1"/>
    </row>
    <row r="59" spans="3:12" ht="18.75" x14ac:dyDescent="0.3">
      <c r="C59" s="96"/>
      <c r="D59" s="96"/>
      <c r="E59" s="96"/>
      <c r="F59" s="96"/>
      <c r="G59" s="96"/>
      <c r="H59" s="96"/>
      <c r="I59" s="36"/>
      <c r="J59" s="5"/>
      <c r="K59" s="8"/>
      <c r="L59" s="1"/>
    </row>
    <row r="60" spans="3:12" ht="18.75" x14ac:dyDescent="0.3"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protectedRanges>
    <protectedRange sqref="A5 D1:K1 C2:D4 E2:E3 F2:K2 F3:G3 J3:L3" name="Intervalo1"/>
  </protectedRanges>
  <mergeCells count="23">
    <mergeCell ref="C59:H59"/>
    <mergeCell ref="C52:H52"/>
    <mergeCell ref="C53:K53"/>
    <mergeCell ref="C54:D54"/>
    <mergeCell ref="C55:K55"/>
    <mergeCell ref="C57:H57"/>
    <mergeCell ref="C58:H58"/>
    <mergeCell ref="A24:J24"/>
    <mergeCell ref="K6:K7"/>
    <mergeCell ref="A6:A7"/>
    <mergeCell ref="B6:B7"/>
    <mergeCell ref="C6:C7"/>
    <mergeCell ref="D6:D7"/>
    <mergeCell ref="E6:E7"/>
    <mergeCell ref="F6:F7"/>
    <mergeCell ref="G6:H6"/>
    <mergeCell ref="I6:J6"/>
    <mergeCell ref="A1:D4"/>
    <mergeCell ref="F1:K1"/>
    <mergeCell ref="F2:K2"/>
    <mergeCell ref="A5:K5"/>
    <mergeCell ref="F3:K3"/>
    <mergeCell ref="F4:K4"/>
  </mergeCells>
  <pageMargins left="0.25" right="0.25" top="0.75" bottom="0.75" header="0.3" footer="0.3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C2BDA-644A-43E0-877B-C72F433D135C}">
  <sheetPr>
    <pageSetUpPr fitToPage="1"/>
  </sheetPr>
  <dimension ref="A1:N57"/>
  <sheetViews>
    <sheetView zoomScale="70" zoomScaleNormal="70" workbookViewId="0">
      <selection activeCell="K18" sqref="K18"/>
    </sheetView>
  </sheetViews>
  <sheetFormatPr defaultRowHeight="15" x14ac:dyDescent="0.25"/>
  <cols>
    <col min="1" max="1" width="9" customWidth="1"/>
    <col min="2" max="2" width="8.140625" customWidth="1"/>
    <col min="3" max="3" width="7.140625" customWidth="1"/>
    <col min="4" max="4" width="136.28515625" bestFit="1" customWidth="1"/>
    <col min="5" max="5" width="13.7109375" customWidth="1"/>
    <col min="6" max="6" width="10.42578125" customWidth="1"/>
    <col min="7" max="7" width="11.7109375" customWidth="1"/>
    <col min="8" max="8" width="15.85546875" customWidth="1"/>
    <col min="9" max="9" width="14" customWidth="1"/>
    <col min="10" max="10" width="15.42578125" customWidth="1"/>
    <col min="11" max="11" width="18.28515625" customWidth="1"/>
    <col min="13" max="13" width="15.85546875" customWidth="1"/>
    <col min="14" max="14" width="15.42578125" customWidth="1"/>
  </cols>
  <sheetData>
    <row r="1" spans="1:14" ht="18.75" x14ac:dyDescent="0.3">
      <c r="A1" s="107" t="s">
        <v>39</v>
      </c>
      <c r="B1" s="78"/>
      <c r="C1" s="78"/>
      <c r="D1" s="78"/>
      <c r="E1" s="55" t="s">
        <v>35</v>
      </c>
      <c r="F1" s="108" t="s">
        <v>34</v>
      </c>
      <c r="G1" s="109"/>
      <c r="H1" s="109"/>
      <c r="I1" s="109"/>
      <c r="J1" s="109"/>
      <c r="K1" s="110"/>
      <c r="L1" s="1"/>
    </row>
    <row r="2" spans="1:14" s="21" customFormat="1" ht="18.75" x14ac:dyDescent="0.3">
      <c r="A2" s="78"/>
      <c r="B2" s="78"/>
      <c r="C2" s="78"/>
      <c r="D2" s="78"/>
      <c r="E2" s="32" t="s">
        <v>36</v>
      </c>
      <c r="F2" s="108" t="s">
        <v>37</v>
      </c>
      <c r="G2" s="109"/>
      <c r="H2" s="109"/>
      <c r="I2" s="109"/>
      <c r="J2" s="109"/>
      <c r="K2" s="110"/>
      <c r="L2" s="22"/>
    </row>
    <row r="3" spans="1:14" s="21" customFormat="1" ht="18" x14ac:dyDescent="0.25">
      <c r="A3" s="78"/>
      <c r="B3" s="78"/>
      <c r="C3" s="78"/>
      <c r="D3" s="78"/>
      <c r="E3" s="38" t="s">
        <v>38</v>
      </c>
      <c r="F3" s="81" t="s">
        <v>40</v>
      </c>
      <c r="G3" s="81"/>
      <c r="H3" s="81"/>
      <c r="I3" s="81"/>
      <c r="J3" s="81"/>
      <c r="K3" s="81"/>
      <c r="L3" s="39"/>
    </row>
    <row r="4" spans="1:14" s="21" customFormat="1" ht="18.75" x14ac:dyDescent="0.3">
      <c r="A4" s="78"/>
      <c r="B4" s="78"/>
      <c r="C4" s="78"/>
      <c r="D4" s="78"/>
      <c r="E4" s="41" t="s">
        <v>41</v>
      </c>
      <c r="F4" s="86" t="s">
        <v>53</v>
      </c>
      <c r="G4" s="86"/>
      <c r="H4" s="86"/>
      <c r="I4" s="86"/>
      <c r="J4" s="86"/>
      <c r="K4" s="86"/>
      <c r="L4" s="22"/>
    </row>
    <row r="5" spans="1:14" ht="29.25" customHeight="1" x14ac:dyDescent="0.3">
      <c r="A5" s="104" t="s">
        <v>17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1"/>
    </row>
    <row r="6" spans="1:14" ht="18.75" x14ac:dyDescent="0.3">
      <c r="A6" s="100" t="s">
        <v>16</v>
      </c>
      <c r="B6" s="92" t="s">
        <v>31</v>
      </c>
      <c r="C6" s="93" t="s">
        <v>0</v>
      </c>
      <c r="D6" s="94" t="s">
        <v>6</v>
      </c>
      <c r="E6" s="93" t="s">
        <v>42</v>
      </c>
      <c r="F6" s="93" t="s">
        <v>1</v>
      </c>
      <c r="G6" s="101" t="s">
        <v>43</v>
      </c>
      <c r="H6" s="102"/>
      <c r="I6" s="101" t="s">
        <v>46</v>
      </c>
      <c r="J6" s="102"/>
      <c r="K6" s="95" t="s">
        <v>47</v>
      </c>
      <c r="L6" s="1"/>
    </row>
    <row r="7" spans="1:14" ht="21.75" customHeight="1" x14ac:dyDescent="0.3">
      <c r="A7" s="100"/>
      <c r="B7" s="92"/>
      <c r="C7" s="93"/>
      <c r="D7" s="94"/>
      <c r="E7" s="93"/>
      <c r="F7" s="93"/>
      <c r="G7" s="56" t="s">
        <v>44</v>
      </c>
      <c r="H7" s="54" t="s">
        <v>45</v>
      </c>
      <c r="I7" s="54" t="s">
        <v>44</v>
      </c>
      <c r="J7" s="54" t="s">
        <v>45</v>
      </c>
      <c r="K7" s="95"/>
      <c r="L7" s="1"/>
      <c r="M7" t="s">
        <v>48</v>
      </c>
      <c r="N7" t="s">
        <v>49</v>
      </c>
    </row>
    <row r="8" spans="1:14" ht="18.75" customHeight="1" x14ac:dyDescent="0.3">
      <c r="A8" s="28"/>
      <c r="B8" s="28"/>
      <c r="C8" s="19">
        <v>1</v>
      </c>
      <c r="D8" s="23" t="s">
        <v>15</v>
      </c>
      <c r="E8" s="24"/>
      <c r="F8" s="24"/>
      <c r="G8" s="24"/>
      <c r="H8" s="43"/>
      <c r="I8" s="43"/>
      <c r="J8" s="43"/>
      <c r="K8" s="65">
        <f>SUM(K9,K10,K11)</f>
        <v>5057.16</v>
      </c>
      <c r="L8" s="1"/>
      <c r="M8" s="40"/>
      <c r="N8" s="40"/>
    </row>
    <row r="9" spans="1:14" ht="18.75" x14ac:dyDescent="0.3">
      <c r="A9" s="29">
        <v>97652</v>
      </c>
      <c r="B9" s="29" t="s">
        <v>12</v>
      </c>
      <c r="C9" s="18" t="s">
        <v>2</v>
      </c>
      <c r="D9" s="30" t="s">
        <v>7</v>
      </c>
      <c r="E9" s="25">
        <v>6</v>
      </c>
      <c r="F9" s="25" t="s">
        <v>32</v>
      </c>
      <c r="G9" s="25">
        <f>ROUND(N9*1.2725*0.7,2)</f>
        <v>129.33000000000001</v>
      </c>
      <c r="H9" s="25">
        <f>ROUND(N9*1.2725*0.3,2)</f>
        <v>55.43</v>
      </c>
      <c r="I9" s="44">
        <f>ROUND(G9*E9,2)</f>
        <v>775.98</v>
      </c>
      <c r="J9" s="45">
        <f>ROUND(H9*E9,2)</f>
        <v>332.58</v>
      </c>
      <c r="K9" s="66">
        <f>I9+J9</f>
        <v>1108.56</v>
      </c>
      <c r="L9" s="1"/>
      <c r="M9" s="33">
        <v>129.88999999999999</v>
      </c>
      <c r="N9" s="33">
        <v>145.19</v>
      </c>
    </row>
    <row r="10" spans="1:14" ht="18.75" x14ac:dyDescent="0.3">
      <c r="A10" s="29">
        <v>97650</v>
      </c>
      <c r="B10" s="29" t="s">
        <v>12</v>
      </c>
      <c r="C10" s="18" t="s">
        <v>8</v>
      </c>
      <c r="D10" s="31" t="s">
        <v>18</v>
      </c>
      <c r="E10" s="25">
        <v>365.95</v>
      </c>
      <c r="F10" s="25" t="s">
        <v>10</v>
      </c>
      <c r="G10" s="25">
        <f>ROUND(N10*1.2725*0.7,2)</f>
        <v>5.15</v>
      </c>
      <c r="H10" s="25">
        <f>ROUND(N10*1.2725*0.3,2)</f>
        <v>2.21</v>
      </c>
      <c r="I10" s="44">
        <f t="shared" ref="I10:I20" si="0">ROUND(G10*E10,2)</f>
        <v>1884.64</v>
      </c>
      <c r="J10" s="45">
        <f t="shared" ref="J10:J20" si="1">ROUND(H10*E10,2)</f>
        <v>808.75</v>
      </c>
      <c r="K10" s="66">
        <f t="shared" ref="K10:K11" si="2">I10+J10</f>
        <v>2693.3900000000003</v>
      </c>
      <c r="L10" s="1"/>
      <c r="M10" s="33">
        <v>5.17</v>
      </c>
      <c r="N10" s="33">
        <v>5.78</v>
      </c>
    </row>
    <row r="11" spans="1:14" ht="18.75" x14ac:dyDescent="0.3">
      <c r="A11" s="29">
        <v>97647</v>
      </c>
      <c r="B11" s="29" t="s">
        <v>12</v>
      </c>
      <c r="C11" s="18" t="s">
        <v>30</v>
      </c>
      <c r="D11" s="31" t="s">
        <v>9</v>
      </c>
      <c r="E11" s="25">
        <v>365.95</v>
      </c>
      <c r="F11" s="25" t="s">
        <v>10</v>
      </c>
      <c r="G11" s="25">
        <f>ROUND(N11*1.2725*0.7,2)</f>
        <v>2.4</v>
      </c>
      <c r="H11" s="25">
        <f>ROUND(N11*1.2725*0.3,2)</f>
        <v>1.03</v>
      </c>
      <c r="I11" s="44">
        <f t="shared" si="0"/>
        <v>878.28</v>
      </c>
      <c r="J11" s="45">
        <f t="shared" si="1"/>
        <v>376.93</v>
      </c>
      <c r="K11" s="66">
        <f t="shared" si="2"/>
        <v>1255.21</v>
      </c>
      <c r="L11" s="1"/>
      <c r="M11" s="33">
        <v>2.41</v>
      </c>
      <c r="N11" s="33">
        <v>2.69</v>
      </c>
    </row>
    <row r="12" spans="1:14" ht="18.75" x14ac:dyDescent="0.3">
      <c r="A12" s="28"/>
      <c r="B12" s="28"/>
      <c r="C12" s="19">
        <v>2</v>
      </c>
      <c r="D12" s="23" t="s">
        <v>26</v>
      </c>
      <c r="E12" s="24"/>
      <c r="F12" s="24"/>
      <c r="G12" s="24"/>
      <c r="H12" s="24"/>
      <c r="I12" s="46"/>
      <c r="J12" s="46"/>
      <c r="K12" s="65">
        <f>SUM(K13,K14,K15,K16)</f>
        <v>50377.36</v>
      </c>
      <c r="L12" s="1"/>
      <c r="M12" s="33"/>
      <c r="N12" s="33"/>
    </row>
    <row r="13" spans="1:14" ht="27" customHeight="1" x14ac:dyDescent="0.3">
      <c r="A13" s="29">
        <v>92620</v>
      </c>
      <c r="B13" s="29" t="s">
        <v>12</v>
      </c>
      <c r="C13" s="18" t="s">
        <v>3</v>
      </c>
      <c r="D13" s="31" t="s">
        <v>11</v>
      </c>
      <c r="E13" s="25">
        <v>6</v>
      </c>
      <c r="F13" s="25" t="s">
        <v>32</v>
      </c>
      <c r="G13" s="25">
        <f>ROUND(N13*1.2725*0.7,2)</f>
        <v>2220.44</v>
      </c>
      <c r="H13" s="25">
        <f>ROUND(N13*1.2725*0.3,2)</f>
        <v>951.62</v>
      </c>
      <c r="I13" s="44">
        <f t="shared" si="0"/>
        <v>13322.64</v>
      </c>
      <c r="J13" s="45">
        <f t="shared" si="1"/>
        <v>5709.72</v>
      </c>
      <c r="K13" s="66">
        <f>I13+J13</f>
        <v>19032.36</v>
      </c>
      <c r="L13" s="1"/>
      <c r="M13" s="33">
        <v>2460.92</v>
      </c>
      <c r="N13" s="33">
        <v>2492.7800000000002</v>
      </c>
    </row>
    <row r="14" spans="1:14" ht="27" customHeight="1" x14ac:dyDescent="0.3">
      <c r="A14" s="29">
        <v>92580</v>
      </c>
      <c r="B14" s="29" t="s">
        <v>12</v>
      </c>
      <c r="C14" s="18" t="s">
        <v>20</v>
      </c>
      <c r="D14" s="31" t="s">
        <v>19</v>
      </c>
      <c r="E14" s="25">
        <v>365.95</v>
      </c>
      <c r="F14" s="25" t="s">
        <v>10</v>
      </c>
      <c r="G14" s="25">
        <f>ROUND(N14*1.2725*0.7,2)</f>
        <v>51.66</v>
      </c>
      <c r="H14" s="25">
        <f>ROUND(N14*1.2725*0.3,2)</f>
        <v>22.14</v>
      </c>
      <c r="I14" s="44">
        <f t="shared" si="0"/>
        <v>18904.98</v>
      </c>
      <c r="J14" s="45">
        <f t="shared" si="1"/>
        <v>8102.13</v>
      </c>
      <c r="K14" s="66">
        <f t="shared" ref="K14:K16" si="3">I14+J14</f>
        <v>27007.11</v>
      </c>
      <c r="L14" s="1"/>
      <c r="M14" s="33">
        <v>57.27</v>
      </c>
      <c r="N14" s="33">
        <v>58</v>
      </c>
    </row>
    <row r="15" spans="1:14" ht="27" customHeight="1" x14ac:dyDescent="0.3">
      <c r="A15" s="29">
        <v>43083</v>
      </c>
      <c r="B15" s="29" t="s">
        <v>12</v>
      </c>
      <c r="C15" s="18" t="s">
        <v>21</v>
      </c>
      <c r="D15" s="31" t="s">
        <v>22</v>
      </c>
      <c r="E15" s="25">
        <v>270.2</v>
      </c>
      <c r="F15" s="25" t="s">
        <v>23</v>
      </c>
      <c r="G15" s="25">
        <f>ROUND(N15*1.2725*0.7,2)</f>
        <v>10.4</v>
      </c>
      <c r="H15" s="25">
        <f>ROUND(N15*1.2725*0.3,2)</f>
        <v>4.46</v>
      </c>
      <c r="I15" s="44">
        <f t="shared" si="0"/>
        <v>2810.08</v>
      </c>
      <c r="J15" s="45">
        <f t="shared" si="1"/>
        <v>1205.0899999999999</v>
      </c>
      <c r="K15" s="66">
        <f t="shared" si="3"/>
        <v>4015.17</v>
      </c>
      <c r="L15" s="1"/>
      <c r="M15" s="33">
        <v>11.68</v>
      </c>
      <c r="N15" s="33">
        <v>11.68</v>
      </c>
    </row>
    <row r="16" spans="1:14" ht="27" customHeight="1" x14ac:dyDescent="0.3">
      <c r="A16" s="29">
        <v>40549</v>
      </c>
      <c r="B16" s="29" t="s">
        <v>12</v>
      </c>
      <c r="C16" s="18" t="s">
        <v>27</v>
      </c>
      <c r="D16" s="31" t="s">
        <v>24</v>
      </c>
      <c r="E16" s="25">
        <v>2</v>
      </c>
      <c r="F16" s="25" t="s">
        <v>25</v>
      </c>
      <c r="G16" s="25">
        <f>ROUND(N16*1.2725*0.7,2)</f>
        <v>112.95</v>
      </c>
      <c r="H16" s="25">
        <f>ROUND(N16*1.2725*0.3,2)</f>
        <v>48.41</v>
      </c>
      <c r="I16" s="44">
        <f t="shared" si="0"/>
        <v>225.9</v>
      </c>
      <c r="J16" s="45">
        <f t="shared" si="1"/>
        <v>96.82</v>
      </c>
      <c r="K16" s="66">
        <f t="shared" si="3"/>
        <v>322.72000000000003</v>
      </c>
      <c r="L16" s="1"/>
      <c r="M16" s="33">
        <v>126.8</v>
      </c>
      <c r="N16" s="33">
        <v>126.8</v>
      </c>
    </row>
    <row r="17" spans="1:14" ht="18.75" x14ac:dyDescent="0.3">
      <c r="A17" s="28"/>
      <c r="B17" s="28"/>
      <c r="C17" s="26">
        <v>3</v>
      </c>
      <c r="D17" s="23" t="s">
        <v>13</v>
      </c>
      <c r="E17" s="24"/>
      <c r="F17" s="24"/>
      <c r="G17" s="24"/>
      <c r="H17" s="24"/>
      <c r="I17" s="46"/>
      <c r="J17" s="46"/>
      <c r="K17" s="65">
        <f>SUM(K19:K20,K18)</f>
        <v>47622.57</v>
      </c>
      <c r="L17" s="1"/>
      <c r="M17" s="33"/>
      <c r="N17" s="33"/>
    </row>
    <row r="18" spans="1:14" ht="18.75" x14ac:dyDescent="0.3">
      <c r="A18" s="29">
        <v>94213</v>
      </c>
      <c r="B18" s="29" t="s">
        <v>12</v>
      </c>
      <c r="C18" s="20" t="s">
        <v>4</v>
      </c>
      <c r="D18" s="31" t="s">
        <v>14</v>
      </c>
      <c r="E18" s="27">
        <v>365.95</v>
      </c>
      <c r="F18" s="27" t="s">
        <v>10</v>
      </c>
      <c r="G18" s="25">
        <f>ROUND(N18*1.2725*0.7,2)</f>
        <v>84.12</v>
      </c>
      <c r="H18" s="25">
        <f>ROUND(N18*1.2725*0.3,2)</f>
        <v>36.049999999999997</v>
      </c>
      <c r="I18" s="44">
        <f t="shared" si="0"/>
        <v>30783.71</v>
      </c>
      <c r="J18" s="45">
        <f t="shared" si="1"/>
        <v>13192.5</v>
      </c>
      <c r="K18" s="67">
        <f>I18+J18</f>
        <v>43976.21</v>
      </c>
      <c r="L18" s="1"/>
      <c r="M18" s="33">
        <v>94.05</v>
      </c>
      <c r="N18" s="33">
        <v>94.44</v>
      </c>
    </row>
    <row r="19" spans="1:14" ht="18.75" x14ac:dyDescent="0.3">
      <c r="A19" s="29">
        <v>40783</v>
      </c>
      <c r="B19" s="29" t="s">
        <v>12</v>
      </c>
      <c r="C19" s="20" t="s">
        <v>5</v>
      </c>
      <c r="D19" s="31" t="s">
        <v>28</v>
      </c>
      <c r="E19" s="27">
        <v>28.15</v>
      </c>
      <c r="F19" s="27" t="s">
        <v>29</v>
      </c>
      <c r="G19" s="25">
        <f>ROUND(N19*1.2725*0.7,2)</f>
        <v>59.48</v>
      </c>
      <c r="H19" s="25">
        <f>ROUND(N19*1.2725*0.3,2)</f>
        <v>25.49</v>
      </c>
      <c r="I19" s="44">
        <f t="shared" si="0"/>
        <v>1674.36</v>
      </c>
      <c r="J19" s="45">
        <f t="shared" si="1"/>
        <v>717.54</v>
      </c>
      <c r="K19" s="67">
        <f>I19+J19</f>
        <v>2391.8999999999996</v>
      </c>
      <c r="L19" s="1"/>
      <c r="M19" s="33">
        <v>66.77</v>
      </c>
      <c r="N19" s="33">
        <v>66.77</v>
      </c>
    </row>
    <row r="20" spans="1:14" ht="18.75" x14ac:dyDescent="0.3">
      <c r="A20" s="68">
        <v>40873</v>
      </c>
      <c r="B20" s="57" t="s">
        <v>12</v>
      </c>
      <c r="C20" s="58" t="s">
        <v>50</v>
      </c>
      <c r="D20" s="69" t="s">
        <v>51</v>
      </c>
      <c r="E20" s="59">
        <v>26.6</v>
      </c>
      <c r="F20" s="59" t="s">
        <v>29</v>
      </c>
      <c r="G20" s="60">
        <f>ROUND(N20*1.2725*0.7,2)</f>
        <v>33.01</v>
      </c>
      <c r="H20" s="60">
        <f>ROUND(N20*1.2725*0.3,2)</f>
        <v>14.15</v>
      </c>
      <c r="I20" s="61">
        <f t="shared" si="0"/>
        <v>878.07</v>
      </c>
      <c r="J20" s="62">
        <f t="shared" si="1"/>
        <v>376.39</v>
      </c>
      <c r="K20" s="70">
        <f>I20+J20</f>
        <v>1254.46</v>
      </c>
      <c r="L20" s="1"/>
      <c r="M20" s="64">
        <v>37.06</v>
      </c>
      <c r="N20" s="64">
        <v>37.06</v>
      </c>
    </row>
    <row r="21" spans="1:14" ht="29.25" customHeight="1" x14ac:dyDescent="0.3">
      <c r="A21" s="103" t="s">
        <v>33</v>
      </c>
      <c r="B21" s="103"/>
      <c r="C21" s="103"/>
      <c r="D21" s="103"/>
      <c r="E21" s="103"/>
      <c r="F21" s="103"/>
      <c r="G21" s="103"/>
      <c r="H21" s="103"/>
      <c r="I21" s="103"/>
      <c r="J21" s="103"/>
      <c r="K21" s="71">
        <f>SUM(K8:K20)/2</f>
        <v>103057.09</v>
      </c>
      <c r="L21" s="1"/>
    </row>
    <row r="22" spans="1:14" ht="18.75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5"/>
      <c r="L22" s="1"/>
    </row>
    <row r="23" spans="1:14" ht="18.75" x14ac:dyDescent="0.3">
      <c r="C23" s="37"/>
      <c r="L23" s="1"/>
    </row>
    <row r="24" spans="1:14" ht="18.75" x14ac:dyDescent="0.3">
      <c r="C24" s="37"/>
      <c r="D24" s="9"/>
      <c r="E24" s="10"/>
      <c r="F24" s="10"/>
      <c r="G24" s="10"/>
      <c r="H24" s="11"/>
      <c r="I24" s="11"/>
      <c r="J24" s="11"/>
      <c r="K24" s="12"/>
      <c r="L24" s="1"/>
    </row>
    <row r="25" spans="1:14" ht="18.75" x14ac:dyDescent="0.3">
      <c r="C25" s="37"/>
      <c r="D25" s="9"/>
      <c r="E25" s="10"/>
      <c r="F25" s="10"/>
      <c r="G25" s="10"/>
      <c r="H25" s="11"/>
      <c r="I25" s="11"/>
      <c r="J25" s="11"/>
      <c r="K25" s="12"/>
      <c r="L25" s="1"/>
    </row>
    <row r="26" spans="1:14" ht="18.75" x14ac:dyDescent="0.3">
      <c r="C26" s="37"/>
      <c r="D26" s="11"/>
      <c r="E26" s="10"/>
      <c r="F26" s="10"/>
      <c r="G26" s="10"/>
      <c r="H26" s="11"/>
      <c r="I26" s="11"/>
      <c r="J26" s="11"/>
      <c r="K26" s="12"/>
      <c r="L26" s="1"/>
    </row>
    <row r="27" spans="1:14" ht="18.75" x14ac:dyDescent="0.3">
      <c r="C27" s="37"/>
      <c r="D27" s="9"/>
      <c r="E27" s="10"/>
      <c r="F27" s="10"/>
      <c r="G27" s="10"/>
      <c r="H27" s="11"/>
      <c r="I27" s="11"/>
      <c r="J27" s="11"/>
      <c r="K27" s="12"/>
      <c r="L27" s="1"/>
    </row>
    <row r="28" spans="1:14" ht="18.75" x14ac:dyDescent="0.3">
      <c r="C28" s="37"/>
      <c r="D28" s="42"/>
      <c r="E28" s="10"/>
      <c r="F28" s="10"/>
      <c r="G28" s="10"/>
      <c r="H28" s="11"/>
      <c r="I28" s="11"/>
      <c r="J28" s="11"/>
      <c r="K28" s="12"/>
      <c r="L28" s="1"/>
    </row>
    <row r="29" spans="1:14" ht="18.75" x14ac:dyDescent="0.3">
      <c r="C29" s="37"/>
      <c r="D29" s="13"/>
      <c r="E29" s="10"/>
      <c r="F29" s="10"/>
      <c r="G29" s="10"/>
      <c r="H29" s="11"/>
      <c r="I29" s="11"/>
      <c r="J29" s="11"/>
      <c r="K29" s="14"/>
      <c r="L29" s="1"/>
    </row>
    <row r="30" spans="1:14" ht="18.75" x14ac:dyDescent="0.3">
      <c r="C30" s="37"/>
      <c r="D30" s="15"/>
      <c r="E30" s="10"/>
      <c r="F30" s="10"/>
      <c r="G30" s="10"/>
      <c r="H30" s="11"/>
      <c r="I30" s="11"/>
      <c r="J30" s="11"/>
      <c r="K30" s="12"/>
      <c r="L30" s="1"/>
    </row>
    <row r="31" spans="1:14" ht="18.75" x14ac:dyDescent="0.3">
      <c r="C31" s="37"/>
      <c r="D31" s="15"/>
      <c r="E31" s="10"/>
      <c r="F31" s="10"/>
      <c r="G31" s="10"/>
      <c r="H31" s="11"/>
      <c r="I31" s="11"/>
      <c r="J31" s="11"/>
      <c r="K31" s="12"/>
      <c r="L31" s="1"/>
    </row>
    <row r="32" spans="1:14" ht="18.75" x14ac:dyDescent="0.3">
      <c r="C32" s="37"/>
      <c r="D32" s="13"/>
      <c r="E32" s="10"/>
      <c r="F32" s="10"/>
      <c r="G32" s="10"/>
      <c r="H32" s="10"/>
      <c r="I32" s="10"/>
      <c r="J32" s="10"/>
      <c r="K32" s="14"/>
      <c r="L32" s="1"/>
    </row>
    <row r="33" spans="3:12" ht="18.75" x14ac:dyDescent="0.3">
      <c r="C33" s="37"/>
      <c r="D33" s="16"/>
      <c r="E33" s="10"/>
      <c r="F33" s="10"/>
      <c r="G33" s="10"/>
      <c r="H33" s="11"/>
      <c r="I33" s="11"/>
      <c r="J33" s="11"/>
      <c r="K33" s="12"/>
      <c r="L33" s="1"/>
    </row>
    <row r="34" spans="3:12" ht="20.25" customHeight="1" x14ac:dyDescent="0.3">
      <c r="C34" s="37"/>
      <c r="D34" s="16"/>
      <c r="E34" s="10"/>
      <c r="F34" s="10"/>
      <c r="G34" s="10"/>
      <c r="H34" s="11"/>
      <c r="I34" s="11"/>
      <c r="J34" s="11"/>
      <c r="K34" s="12"/>
      <c r="L34" s="1"/>
    </row>
    <row r="35" spans="3:12" ht="18.75" x14ac:dyDescent="0.3">
      <c r="C35" s="37"/>
      <c r="D35" s="13"/>
      <c r="E35" s="10"/>
      <c r="F35" s="10"/>
      <c r="G35" s="10"/>
      <c r="H35" s="11"/>
      <c r="I35" s="11"/>
      <c r="J35" s="11"/>
      <c r="K35" s="14"/>
      <c r="L35" s="1"/>
    </row>
    <row r="36" spans="3:12" ht="18.75" x14ac:dyDescent="0.3">
      <c r="C36" s="37"/>
      <c r="D36" s="16"/>
      <c r="E36" s="10"/>
      <c r="F36" s="10"/>
      <c r="G36" s="10"/>
      <c r="H36" s="11"/>
      <c r="I36" s="11"/>
      <c r="J36" s="11"/>
      <c r="K36" s="12"/>
      <c r="L36" s="1"/>
    </row>
    <row r="37" spans="3:12" ht="18.75" x14ac:dyDescent="0.3">
      <c r="C37" s="37"/>
      <c r="D37" s="16"/>
      <c r="E37" s="10"/>
      <c r="F37" s="10"/>
      <c r="G37" s="10"/>
      <c r="H37" s="11"/>
      <c r="I37" s="11"/>
      <c r="J37" s="11"/>
      <c r="K37" s="12"/>
      <c r="L37" s="1"/>
    </row>
    <row r="38" spans="3:12" ht="18.75" x14ac:dyDescent="0.3">
      <c r="C38" s="37"/>
      <c r="D38" s="16"/>
      <c r="E38" s="10"/>
      <c r="F38" s="10"/>
      <c r="G38" s="10"/>
      <c r="H38" s="11"/>
      <c r="I38" s="11"/>
      <c r="J38" s="11"/>
      <c r="K38" s="12"/>
      <c r="L38" s="1"/>
    </row>
    <row r="39" spans="3:12" ht="18.75" x14ac:dyDescent="0.3">
      <c r="C39" s="37"/>
      <c r="D39" s="16"/>
      <c r="E39" s="10"/>
      <c r="F39" s="10"/>
      <c r="G39" s="10"/>
      <c r="H39" s="11"/>
      <c r="I39" s="11"/>
      <c r="J39" s="11"/>
      <c r="K39" s="12"/>
      <c r="L39" s="1"/>
    </row>
    <row r="40" spans="3:12" ht="18.75" x14ac:dyDescent="0.3">
      <c r="C40" s="37"/>
      <c r="D40" s="16"/>
      <c r="E40" s="10"/>
      <c r="F40" s="10"/>
      <c r="G40" s="10"/>
      <c r="H40" s="11"/>
      <c r="I40" s="11"/>
      <c r="J40" s="11"/>
      <c r="K40" s="12"/>
      <c r="L40" s="1"/>
    </row>
    <row r="41" spans="3:12" ht="18.75" x14ac:dyDescent="0.3">
      <c r="C41" s="37"/>
      <c r="D41" s="16"/>
      <c r="E41" s="10"/>
      <c r="F41" s="10"/>
      <c r="G41" s="10"/>
      <c r="H41" s="11"/>
      <c r="I41" s="11"/>
      <c r="J41" s="11"/>
      <c r="K41" s="12"/>
      <c r="L41" s="1"/>
    </row>
    <row r="42" spans="3:12" ht="18.75" x14ac:dyDescent="0.3">
      <c r="C42" s="37"/>
      <c r="D42" s="13"/>
      <c r="E42" s="10"/>
      <c r="F42" s="10"/>
      <c r="G42" s="10"/>
      <c r="H42" s="11"/>
      <c r="I42" s="11"/>
      <c r="J42" s="11"/>
      <c r="K42" s="14"/>
      <c r="L42" s="1"/>
    </row>
    <row r="43" spans="3:12" ht="18.75" x14ac:dyDescent="0.3">
      <c r="C43" s="37"/>
      <c r="D43" s="16"/>
      <c r="E43" s="10"/>
      <c r="F43" s="10"/>
      <c r="G43" s="10"/>
      <c r="H43" s="11"/>
      <c r="I43" s="11"/>
      <c r="J43" s="11"/>
      <c r="K43" s="12"/>
      <c r="L43" s="1"/>
    </row>
    <row r="44" spans="3:12" ht="18.75" x14ac:dyDescent="0.3">
      <c r="C44" s="37"/>
      <c r="D44" s="16"/>
      <c r="E44" s="10"/>
      <c r="F44" s="10"/>
      <c r="G44" s="10"/>
      <c r="H44" s="11"/>
      <c r="I44" s="11"/>
      <c r="J44" s="11"/>
      <c r="K44" s="12"/>
      <c r="L44" s="1"/>
    </row>
    <row r="45" spans="3:12" ht="18.75" x14ac:dyDescent="0.3">
      <c r="C45" s="37"/>
      <c r="D45" s="13"/>
      <c r="E45" s="10"/>
      <c r="F45" s="10"/>
      <c r="G45" s="10"/>
      <c r="H45" s="11"/>
      <c r="I45" s="11"/>
      <c r="J45" s="11"/>
      <c r="K45" s="14"/>
      <c r="L45" s="1"/>
    </row>
    <row r="46" spans="3:12" ht="18.75" x14ac:dyDescent="0.3">
      <c r="C46" s="37"/>
      <c r="D46" s="16"/>
      <c r="E46" s="10"/>
      <c r="F46" s="10"/>
      <c r="G46" s="10"/>
      <c r="H46" s="11"/>
      <c r="I46" s="11"/>
      <c r="J46" s="11"/>
      <c r="K46" s="12"/>
      <c r="L46" s="1"/>
    </row>
    <row r="47" spans="3:12" ht="18.75" x14ac:dyDescent="0.3">
      <c r="C47" s="37"/>
      <c r="D47" s="13"/>
      <c r="E47" s="10"/>
      <c r="F47" s="10"/>
      <c r="G47" s="10"/>
      <c r="H47" s="10"/>
      <c r="I47" s="10"/>
      <c r="J47" s="10"/>
      <c r="K47" s="14"/>
      <c r="L47" s="1"/>
    </row>
    <row r="48" spans="3:12" ht="18.75" x14ac:dyDescent="0.3">
      <c r="C48" s="37"/>
      <c r="D48" s="16"/>
      <c r="E48" s="10"/>
      <c r="F48" s="10"/>
      <c r="G48" s="10"/>
      <c r="H48" s="11"/>
      <c r="I48" s="11"/>
      <c r="J48" s="11"/>
      <c r="K48" s="12"/>
      <c r="L48" s="1"/>
    </row>
    <row r="49" spans="3:12" ht="18.75" x14ac:dyDescent="0.3">
      <c r="C49" s="97"/>
      <c r="D49" s="97"/>
      <c r="E49" s="97"/>
      <c r="F49" s="97"/>
      <c r="G49" s="97"/>
      <c r="H49" s="97"/>
      <c r="I49" s="37"/>
      <c r="J49" s="37"/>
      <c r="K49" s="17"/>
      <c r="L49" s="1"/>
    </row>
    <row r="50" spans="3:12" ht="18.75" x14ac:dyDescent="0.3">
      <c r="C50" s="97"/>
      <c r="D50" s="97"/>
      <c r="E50" s="97"/>
      <c r="F50" s="97"/>
      <c r="G50" s="97"/>
      <c r="H50" s="97"/>
      <c r="I50" s="97"/>
      <c r="J50" s="97"/>
      <c r="K50" s="97"/>
      <c r="L50" s="1"/>
    </row>
    <row r="51" spans="3:12" ht="18.75" x14ac:dyDescent="0.3">
      <c r="C51" s="98"/>
      <c r="D51" s="98"/>
      <c r="E51" s="37"/>
      <c r="F51" s="37"/>
      <c r="G51" s="37"/>
      <c r="H51" s="37"/>
      <c r="I51" s="37"/>
      <c r="J51" s="37"/>
      <c r="K51" s="37"/>
      <c r="L51" s="1"/>
    </row>
    <row r="52" spans="3:12" ht="18.75" x14ac:dyDescent="0.3">
      <c r="C52" s="99"/>
      <c r="D52" s="99"/>
      <c r="E52" s="99"/>
      <c r="F52" s="99"/>
      <c r="G52" s="99"/>
      <c r="H52" s="99"/>
      <c r="I52" s="99"/>
      <c r="J52" s="99"/>
      <c r="K52" s="99"/>
      <c r="L52" s="1"/>
    </row>
    <row r="53" spans="3:12" ht="18.75" x14ac:dyDescent="0.3">
      <c r="C53" s="3"/>
      <c r="D53" s="3"/>
      <c r="E53" s="3"/>
      <c r="F53" s="3"/>
      <c r="G53" s="3"/>
      <c r="H53" s="4"/>
      <c r="I53" s="4"/>
      <c r="J53" s="4"/>
      <c r="K53" s="3"/>
      <c r="L53" s="1"/>
    </row>
    <row r="54" spans="3:12" ht="18.75" x14ac:dyDescent="0.3">
      <c r="C54" s="96"/>
      <c r="D54" s="96"/>
      <c r="E54" s="96"/>
      <c r="F54" s="96"/>
      <c r="G54" s="96"/>
      <c r="H54" s="96"/>
      <c r="I54" s="36"/>
      <c r="J54" s="36"/>
      <c r="K54" s="6"/>
      <c r="L54" s="1"/>
    </row>
    <row r="55" spans="3:12" ht="18.75" x14ac:dyDescent="0.3">
      <c r="C55" s="96"/>
      <c r="D55" s="96"/>
      <c r="E55" s="96"/>
      <c r="F55" s="96"/>
      <c r="G55" s="96"/>
      <c r="H55" s="96"/>
      <c r="I55" s="36"/>
      <c r="J55" s="36"/>
      <c r="K55" s="7"/>
      <c r="L55" s="1"/>
    </row>
    <row r="56" spans="3:12" ht="18.75" x14ac:dyDescent="0.3">
      <c r="C56" s="96"/>
      <c r="D56" s="96"/>
      <c r="E56" s="96"/>
      <c r="F56" s="96"/>
      <c r="G56" s="96"/>
      <c r="H56" s="96"/>
      <c r="I56" s="36"/>
      <c r="J56" s="36"/>
      <c r="K56" s="8"/>
      <c r="L56" s="1"/>
    </row>
    <row r="57" spans="3:12" ht="18.75" x14ac:dyDescent="0.3">
      <c r="C57" s="1"/>
      <c r="D57" s="1"/>
      <c r="E57" s="1"/>
      <c r="F57" s="1"/>
      <c r="G57" s="1"/>
      <c r="H57" s="1"/>
      <c r="I57" s="1"/>
      <c r="J57" s="1"/>
      <c r="K57" s="1"/>
      <c r="L57" s="1"/>
    </row>
  </sheetData>
  <protectedRanges>
    <protectedRange sqref="A5 D1:K1 C2:D4 E2:E3 F2:K2 F3:G3 J3:L3" name="Intervalo1"/>
  </protectedRanges>
  <mergeCells count="23">
    <mergeCell ref="A5:K5"/>
    <mergeCell ref="A1:D4"/>
    <mergeCell ref="F1:K1"/>
    <mergeCell ref="F2:K2"/>
    <mergeCell ref="F3:K3"/>
    <mergeCell ref="F4:K4"/>
    <mergeCell ref="C50:K50"/>
    <mergeCell ref="A6:A7"/>
    <mergeCell ref="B6:B7"/>
    <mergeCell ref="C6:C7"/>
    <mergeCell ref="D6:D7"/>
    <mergeCell ref="E6:E7"/>
    <mergeCell ref="F6:F7"/>
    <mergeCell ref="G6:H6"/>
    <mergeCell ref="I6:J6"/>
    <mergeCell ref="K6:K7"/>
    <mergeCell ref="A21:J21"/>
    <mergeCell ref="C49:H49"/>
    <mergeCell ref="C51:D51"/>
    <mergeCell ref="C52:K52"/>
    <mergeCell ref="C54:H54"/>
    <mergeCell ref="C55:H55"/>
    <mergeCell ref="C56:H56"/>
  </mergeCells>
  <pageMargins left="0.25" right="0.25" top="0.75" bottom="0.75" header="0.3" footer="0.3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DESONERADO</vt:lpstr>
      <vt:lpstr>Não DESONERADO</vt:lpstr>
      <vt:lpstr>DESONERADO!Area_de_impressao</vt:lpstr>
      <vt:lpstr>'Não DESONERADO'!Area_de_impressao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Juliana</cp:lastModifiedBy>
  <cp:lastPrinted>2021-09-13T18:12:41Z</cp:lastPrinted>
  <dcterms:created xsi:type="dcterms:W3CDTF">2021-03-08T17:01:04Z</dcterms:created>
  <dcterms:modified xsi:type="dcterms:W3CDTF">2021-09-13T18:13:37Z</dcterms:modified>
</cp:coreProperties>
</file>